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821" activeTab="2"/>
  </bookViews>
  <sheets>
    <sheet name="2. Сведения об объёмах финансир" sheetId="1" r:id="rId1"/>
    <sheet name="3. Сведения о достижении целевы" sheetId="2" r:id="rId2"/>
    <sheet name="4. Отчёт об исполнении" sheetId="3" r:id="rId3"/>
    <sheet name="5. Программные Изменения" sheetId="4" r:id="rId4"/>
    <sheet name="6. Сведения о реализации НП" sheetId="5" r:id="rId5"/>
  </sheets>
  <definedNames>
    <definedName name="_ftn1" localSheetId="0">'2. Сведения об объёмах финансир'!#REF!</definedName>
    <definedName name="_ftn2" localSheetId="0">'2. Сведения об объёмах финансир'!#REF!</definedName>
    <definedName name="_ftn3" localSheetId="0">'2. Сведения об объёмах финансир'!#REF!</definedName>
    <definedName name="_ftn4" localSheetId="0">'2. Сведения об объёмах финансир'!#REF!</definedName>
    <definedName name="_ftnref1" localSheetId="0">'2. Сведения об объёмах финансир'!$D$4</definedName>
    <definedName name="_ftnref2" localSheetId="0">'2. Сведения об объёмах финансир'!$E$4</definedName>
    <definedName name="_ftnref3" localSheetId="0">'2. Сведения об объёмах финансир'!$F$4</definedName>
    <definedName name="_ftnref4" localSheetId="0">'2. Сведения об объёмах финансир'!#REF!</definedName>
    <definedName name="sub_101121" localSheetId="1">'3. Сведения о достижении целевы'!$A$14</definedName>
    <definedName name="sub_1013" localSheetId="1">'3. Сведения о достижении целевы'!$A$15</definedName>
    <definedName name="sub_1014" localSheetId="1">'3. Сведения о достижении целевы'!$A$16</definedName>
    <definedName name="sub_102" localSheetId="1">'3. Сведения о достижении целевы'!#REF!</definedName>
    <definedName name="sub_106" localSheetId="1">'3. Сведения о достижении целевы'!$A$10</definedName>
    <definedName name="sub_11018" localSheetId="1">'3. Сведения о достижении целевы'!$A$18</definedName>
    <definedName name="sub_11019" localSheetId="1">'3. Сведения о достижении целевы'!#REF!</definedName>
    <definedName name="sub_112" localSheetId="1">'3. Сведения о достижении целевы'!$A$13</definedName>
    <definedName name="sub_23223213" localSheetId="1">'3. Сведения о достижении целевы'!$A$8</definedName>
    <definedName name="sub_236" localSheetId="1">'3. Сведения о достижении целевы'!$A$35</definedName>
    <definedName name="_xlnm.Print_Titles" localSheetId="0">'2. Сведения об объёмах финансир'!$5:$5</definedName>
    <definedName name="_xlnm.Print_Titles" localSheetId="2">'4. Отчёт об исполнении'!$5:$5</definedName>
  </definedNames>
  <calcPr fullCalcOnLoad="1"/>
</workbook>
</file>

<file path=xl/sharedStrings.xml><?xml version="1.0" encoding="utf-8"?>
<sst xmlns="http://schemas.openxmlformats.org/spreadsheetml/2006/main" count="1151" uniqueCount="485">
  <si>
    <t>Основное мероприятие "Содействие развитию дошкольного образования"</t>
  </si>
  <si>
    <t>6.1.</t>
  </si>
  <si>
    <t>Итого по подпрограмме</t>
  </si>
  <si>
    <t>Подпрограмма "Развитие дополнительного образования детей и реализация мероприятий молодежной политики"</t>
  </si>
  <si>
    <t>Подпрограмма "Организация отдыха, оздоровления детей и работников бюджетной сферы в Ульяновской области"</t>
  </si>
  <si>
    <t>Основное мероприятие "Организация и обеспечение отдыха и оздоровления"</t>
  </si>
  <si>
    <t>Подпрограмма "Обеспечение реализации государственной программы"</t>
  </si>
  <si>
    <t>Основное мероприятие "Обеспечение деятельности государственного заказчика и соисполнителей государственной программы"</t>
  </si>
  <si>
    <t>Всего по государственной программе</t>
  </si>
  <si>
    <t>бюджетные ассигнования федеральный бюджет</t>
  </si>
  <si>
    <t>бюджетные ассигнования областной бюджет</t>
  </si>
  <si>
    <t>апрель</t>
  </si>
  <si>
    <t xml:space="preserve">Обеспечение органов местного самоуправления, на основании заявок, соглашений  средствами областного бюджета (в соответствии с мероприятием) </t>
  </si>
  <si>
    <t xml:space="preserve">Подпрограмма "Развитие дополнительного образования детей и реализация мероприятий молодежной политики" </t>
  </si>
  <si>
    <t xml:space="preserve">Основное мероприятие «Реализация образовательных программ среднего профессионального образования и профессионального обучения» </t>
  </si>
  <si>
    <t>Проведение социально значимых мероприятий в сфере образования</t>
  </si>
  <si>
    <t>Предоставление на территории Ульяновской области лицам, имеющим статус молодых специалистов, мер социальной поддержки</t>
  </si>
  <si>
    <t>2.3.</t>
  </si>
  <si>
    <t>Организация и обеспечение отдыха детей в загородных лагерях отдыха и оздоровления детей, в специализированных (профильных), палаточных лагерях и в детских лагерях, организованных образовательными организациями, осуществляющими организацию отдыха и оздоровления обучающихся в каникулярное время</t>
  </si>
  <si>
    <t>Основное мероприятие "Осуществление переданных органам государственной власти субъектов Российской Федерации в соответствии с частью 1 статьи 7 Федерального закона от 29.12.2012 № 273-ФЗ «Об образовании в Российской Федерации» полномочий Российской Федерации в сфере образования"</t>
  </si>
  <si>
    <t>Осуществление переданных органам государственной власти субъектов Российской Федерации полномочий Российской Федерации по государственному контролю (надзору) в сфере образования за деятельностью организаций, осуществляющих образовательную деятельность на территории субъекта Российской Федерации, а также органов местного самоуправления, осуществляющих управление в сфере образования</t>
  </si>
  <si>
    <t>ВСЕГО  ПО ГОСУДАРСТВЕННОЙ ПРОГРАММЕ,
в том числе:</t>
  </si>
  <si>
    <t>Предоставление субвенций из областного бюджета бюджетам муниципальных образований на финансовое обеспечение расходных обязательств,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организаций, имеющим учёную степень и замещающим (занимающим) 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</si>
  <si>
    <t>5.2.</t>
  </si>
  <si>
    <t>5.3.</t>
  </si>
  <si>
    <t>Предоставление субвенций из областного бюджета бюджетам муниципальных образований в целях финансового обеспечения осуществления государственных полномочий по предоставлению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t>
  </si>
  <si>
    <t>4.3.</t>
  </si>
  <si>
    <t>5.1.</t>
  </si>
  <si>
    <t>Основное мероприятие "Создание условий для обучения детей с ограниченными возможностями здоровья"</t>
  </si>
  <si>
    <t xml:space="preserve">Министерство </t>
  </si>
  <si>
    <t>Предоставление частным общеобразовательным организациям, осуществляющим образовательную деятельность по основным общеобразовательным программам, субсидий из областного бюджета на возмещение затрат, связанных с осуществлением указанной деятельности,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установленными органами государственной власти Ульяновской области</t>
  </si>
  <si>
    <t>4.4.</t>
  </si>
  <si>
    <t>Министерство молодёжного развития Ульяновской области</t>
  </si>
  <si>
    <t>Обеспечение оздоровления работников бюджетной сферы в Ульяновской области, в том числе предоставление субсидий из областного бюджета бюджетам муниципальных образований в целях софинансирования расходных обязательств, возникающих в связи с организацией деятельности по оздоровлению работников органов местного самоуправления, муниципальных органов и муниципальных учреждений муниципальных образований Ульяновской области, замещающих в них должности, не являющиеся муниципальными должностями или должностями муниципальной службы</t>
  </si>
  <si>
    <t xml:space="preserve">Обеспечение деятельности центрального аппарата Министерства
</t>
  </si>
  <si>
    <t>Обеспечение деятельности центрального аппарата Министерства молодёжного развития Ульяновской области</t>
  </si>
  <si>
    <t>Лицензирование и государственная аккредитация образовательной деятельности организаций, осуществляющих образовательную деятельность на территории Ульяновской области</t>
  </si>
  <si>
    <t>1.5.</t>
  </si>
  <si>
    <t>министерство</t>
  </si>
  <si>
    <t xml:space="preserve">минстрой </t>
  </si>
  <si>
    <t>молодёжь</t>
  </si>
  <si>
    <t>Предоставление субвенций из областного бюджета бюджетам городских округов Ульяновской области на финансовое обеспечение расходных обязательств, связанных с осуществлением единовременных денежных выплат педагогическим работникам муниципальных образовательных организаций, реализующих образовательную программу дошкольного образования, имеющим статус молодых специалистов (за исключением педагогических работников, работающих и проживающих в сельских населённых пунктах, рабочих посёлках (посёлках городского типа) Ульяновской области)</t>
  </si>
  <si>
    <t>Организация и обеспечение отдыха и оздоровления детей, обучающихся в общеобразовательных организациях в каникулярное время</t>
  </si>
  <si>
    <t>Министерство строительства (федеральный бюджет)</t>
  </si>
  <si>
    <t>Министерство строительство (областной бюлжет)</t>
  </si>
  <si>
    <t>Обеспечение деятельности областных государственных учреждений, подведомственных Министерству молодёжного развития Ульяновской области</t>
  </si>
  <si>
    <t>Наименование целевого индикатора</t>
  </si>
  <si>
    <t>Единица измерения</t>
  </si>
  <si>
    <t>Процент достижения целевого индикатора</t>
  </si>
  <si>
    <t>Подпрограмма «Развитие общего образования детей в Ульяновской области»</t>
  </si>
  <si>
    <t>%</t>
  </si>
  <si>
    <t>Доля обучающихся общеобразовательных организаций, занимающихся в одну смену, в общей численности обучающихся общеобразовательных организаций</t>
  </si>
  <si>
    <t>Удельный вес численности учителей общеобразовательных организаций в возрасте до 35 лет в общей численности учителей общеобразовательных организаций</t>
  </si>
  <si>
    <t>Доля выпускников-инвалидов 9 и 11 классов, охваченных профориентационной работой, в общей численности выпускников-инвалидов</t>
  </si>
  <si>
    <t>12.</t>
  </si>
  <si>
    <t>13.</t>
  </si>
  <si>
    <t>20.</t>
  </si>
  <si>
    <t>21.</t>
  </si>
  <si>
    <t>Доля детей с ограниченными возможностями здоровья (далее - ОВЗ) и детей-инвалидов, которым созданы специальные условия для получения качественного начального общего, основного общего, среднего общего образования (в том числе с использованием дистанционных образовательных технологий), в общей численности детей с ОВЗ и детей-инвалидов школьного возраста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</si>
  <si>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</t>
  </si>
  <si>
    <t>Число новых мест в общеобразовательных организациях, в том числе:</t>
  </si>
  <si>
    <t>Доля профессиональных образовательных организаций, в которых созданы условия для получения среднего профессионального образования и профессионального обучения инвалидами и лицами с ОВЗ, в том числе с использованием дистанционных образовательных технологий, в общем количестве таких организаций</t>
  </si>
  <si>
    <t>Доля организаций Ульяновской области,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</t>
  </si>
  <si>
    <t>Доля обучающихся в Ульяновской области,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</t>
  </si>
  <si>
    <t>8.</t>
  </si>
  <si>
    <t>9.</t>
  </si>
  <si>
    <t>10.</t>
  </si>
  <si>
    <t>11.</t>
  </si>
  <si>
    <t>Доля детей-инвалидов в возрасте от 1,5 до 7 лет, охваченных дошкольным образованием, в общей численности детей-инвалидов данного возраста</t>
  </si>
  <si>
    <t>14.</t>
  </si>
  <si>
    <t>15.</t>
  </si>
  <si>
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</t>
  </si>
  <si>
    <t>16.</t>
  </si>
  <si>
    <t>17.</t>
  </si>
  <si>
    <t>18.</t>
  </si>
  <si>
    <t>22.</t>
  </si>
  <si>
    <t>23.</t>
  </si>
  <si>
    <t>Доля студентов профессиональных образовательных организаций, обучающихся по очной форме обучения и принимающих участие в конкурсах, целью которых является поддержка социальных инициатив и развития проектной деятельности, в общей численности студентов профессиональных образовательных организаций, обучающихся по очной форме обучения</t>
  </si>
  <si>
    <t>Доля профессиональных образовательных организаций, в которых осуществляется подготовка кадров по 50 наиболее перспективным и востребованным на рынке труда профессиям и специальностям, требующим среднего профессионального образования, в общем количестве профессиональных образовательных организаций</t>
  </si>
  <si>
    <t>Доля студентов из числа инвалидов, обучавшихся по программам среднего профессионального образования, выбывших по причине академической неуспеваемости</t>
  </si>
  <si>
    <t>Подпрограмма "Развитие дополнительного образования детей и реализация мероприятий молодёжной политики"</t>
  </si>
  <si>
    <t>Число уровней образования, на которых осуществляется независимая оценка качества образования</t>
  </si>
  <si>
    <t>Количество разработанных программ подготовки и (или) повышения квалификации педагогических работников в области оценки качества образования (в том числе в области педагогических измерений, анализа и использования результатов оценочных процедур)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</si>
  <si>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ремонта, ликвидацией аварийных ситуаций в зданиях муниципальных общеобразовательных организаций, благоустройством территории, приобретением оборудования, в том числе оборудования, обеспечивающего антитеррористическую защищённость указанных организаций</t>
  </si>
  <si>
    <t>№ 
п/п</t>
  </si>
  <si>
    <t>7.</t>
  </si>
  <si>
    <t>Доля обучающихся по образовательным программам начального общего, основного общего, среднего общего образования, участвующих во всероссийской олимпиаде школьников по общеобразовательным предметам, в общей численности обучающихся по образовательным программам начального общего, основного общего, среднего общего образования</t>
  </si>
  <si>
    <t>Подпрограмма «Развитие среднего профессионального образования и профессионального обучения в Ульяновской области»</t>
  </si>
  <si>
    <t>Основное мероприятие "Развитие потенциала талантливых молодых людей, в том числе являющихся молодыми специалистами"</t>
  </si>
  <si>
    <t>2.4.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</si>
  <si>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(создание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образования)</t>
  </si>
  <si>
    <t>Министерство,
Министерство строительства и архитектуры Ульяновской области (далее - Министерство строительства)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</si>
  <si>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ремонта, ликвидацией аварийной ситуации в зданиях и сооружениях муниципальных дошкольных образовательных организаций, с устройством внутридомовых сооружений, благоустройством территорий, приобретением и установкой оборудования, в том числе оборудования, обеспечивающего антитеррористическую защищённость указанных организаций</t>
  </si>
  <si>
    <t>Основное мероприятие "Реализация регионального проекта "Современная школа", направленного на достижение соответствующих результатов реализации федерального проекта "Современная школа"</t>
  </si>
  <si>
    <t>Реализация программы по содействию созданию в Ульяновской области (исходя из прогнозируемой потребности) новых мест в общеобразовательных организациях</t>
  </si>
  <si>
    <t>6.2.</t>
  </si>
  <si>
    <t>Основное мероприятие "Реализация регионального проекта "Содействие занятости женщин - создание условий дошкольного образования для детей в возрасте до трёх лет", направленного на достижение соответствующих результатов реализации федерального проекта "Содействие занятости женщин - создание условий дошкольного образования для детей в возрасте до трёх лет"</t>
  </si>
  <si>
    <t>7.1.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</si>
  <si>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реализацией мероприятий по созданию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</si>
  <si>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Основное мероприятие "Обеспечение развития молодёжной политики"</t>
  </si>
  <si>
    <t>Министерство, Министерство молодёжного развития Ульяновской области</t>
  </si>
  <si>
    <t>Создание условий для успешной социализации и эффективной самореализации молодёжи</t>
  </si>
  <si>
    <t>Предоставление мер социальной поддержки талантливым и одарённым обучающимся, педагогическим и научным работникам образовательных организаций</t>
  </si>
  <si>
    <t>3.2.</t>
  </si>
  <si>
    <t>3.3.</t>
  </si>
  <si>
    <t>Основное мероприятие "Реализация регионального проекта "Успех каждого ребенка", направленного на достижение соответствующих результатов реализации федерального проекта "Успех каждого ребёнка"</t>
  </si>
  <si>
    <t>4.2.</t>
  </si>
  <si>
    <t>Предоставление субвенций из областного бюджета бюджетам муниципальных образований на осуществление переданных органам местного самоуправления государственных полномочий Ульяновской области по организации и обеспечению оздоровления детей и обеспечению отдыха детей, обучающихся в общеобразовательных организациях, в том числе детей-сирот и детей, оставшихся без попечения родителей, детей, находящихся в трудной жизненной ситуации, и детей из многодетных семей,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пребыванием), детских лагерях труда и отдыха</t>
  </si>
  <si>
    <t>Обеспечение деятельности областных государственных учреждений, подведомственных Министерству, в том числе создание условий для укрепления материально-технической базы, эффективного использования энергетических ресурсов, соблюдения требований пожарной безопасности, выполнения текущего ремонта, а также информатизации</t>
  </si>
  <si>
    <t>1.6.</t>
  </si>
  <si>
    <t>Организация независимой оценки качества образования</t>
  </si>
  <si>
    <t>1.7.</t>
  </si>
  <si>
    <t>Предоставление бюджетных ассигнований областного бюджета в целях финансового обеспечения осуществления строительства, реконструкции, технического перевооружения, капитального и текущего ремонта в зданиях и сооружениях государственных организаций</t>
  </si>
  <si>
    <t>Основное мероприятие "Развитие инновационной инфраструктуры в системе образования на территории Ульяновской области"</t>
  </si>
  <si>
    <t>Организация и осуществление экспертизы и оценки эффективности инновационной деятельности региональных инновационных площадок и образовательных организаций, претендующих на статус региональной инновационной площадки</t>
  </si>
  <si>
    <t>Предоставление грантов в форме субсидии из областного бюджета в целях финансового обеспечения затрат в связи с реализацией проекта по развитию инновационной инфраструктуры в системе образования на территории Ульяновской области</t>
  </si>
  <si>
    <t>Министерство  строительства</t>
  </si>
  <si>
    <t>Подпрограмма "Развитие среднего профессионального образования и профессионального обучения в Ульяновской области"</t>
  </si>
  <si>
    <t>январь</t>
  </si>
  <si>
    <t>декабрь</t>
  </si>
  <si>
    <t>июнь</t>
  </si>
  <si>
    <t xml:space="preserve">Министерство строительства </t>
  </si>
  <si>
    <t>Министерство строительства</t>
  </si>
  <si>
    <t>Выплата премий, поощрений</t>
  </si>
  <si>
    <t>Обеспечение органов местного самоуправления, на основании заявок, соглашений  средствами областного бюджета (в соответствии с мероприятием)</t>
  </si>
  <si>
    <t>3.1.</t>
  </si>
  <si>
    <t>Министерство образования и науки Ульяновской области (далее - Министерство)</t>
  </si>
  <si>
    <t>1.</t>
  </si>
  <si>
    <t>Министерство</t>
  </si>
  <si>
    <t>2.</t>
  </si>
  <si>
    <t>3.</t>
  </si>
  <si>
    <t>4.</t>
  </si>
  <si>
    <t>5.</t>
  </si>
  <si>
    <t>6.</t>
  </si>
  <si>
    <t>[1] Графы X  не заполняются</t>
  </si>
  <si>
    <t>4.1.</t>
  </si>
  <si>
    <t>1.1.</t>
  </si>
  <si>
    <t>1.2.</t>
  </si>
  <si>
    <t>1.3.</t>
  </si>
  <si>
    <t>1.4.</t>
  </si>
  <si>
    <t>2.1.</t>
  </si>
  <si>
    <t>№ п/п</t>
  </si>
  <si>
    <t>Наименование раздела, мероприятия</t>
  </si>
  <si>
    <t>Распорядитель средств</t>
  </si>
  <si>
    <t>Планируемый объем финансирования, тыс. руб.</t>
  </si>
  <si>
    <t>Предоставленное финансирование, тыс. руб.</t>
  </si>
  <si>
    <t>Освоение, тыс. руб.</t>
  </si>
  <si>
    <t>ФБ</t>
  </si>
  <si>
    <t>ОБ</t>
  </si>
  <si>
    <t>МБ</t>
  </si>
  <si>
    <t>федеральный бюджет</t>
  </si>
  <si>
    <t>областной бюджет</t>
  </si>
  <si>
    <t>Наименование</t>
  </si>
  <si>
    <t xml:space="preserve">1. Основное мероприятие «Реализация образовательных программ среднего профессионального образования и профессионального обучения» </t>
  </si>
  <si>
    <t>Результат реализации мероприятий ГП (краткое описание, % выполнения работы)/значения целевых индикаторов</t>
  </si>
  <si>
    <t xml:space="preserve">Начало </t>
  </si>
  <si>
    <t xml:space="preserve">Окончание </t>
  </si>
  <si>
    <t>запланированные</t>
  </si>
  <si>
    <t>достигнутые</t>
  </si>
  <si>
    <t>Итого по подпрограмме
в том числе:</t>
  </si>
  <si>
    <t>Подпрограмма "Развитие общего образования детей в Ульяновской области"</t>
  </si>
  <si>
    <t>2.2.</t>
  </si>
  <si>
    <t>Основное мероприятие "Развитие кадрового потенциала системы общего образования"</t>
  </si>
  <si>
    <t>Основное мероприятие "Содействие развитию начального общего, основного общего и среднего общего образования"</t>
  </si>
  <si>
    <t>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</t>
  </si>
  <si>
    <t>Количество дополнительных мест для детей в возрасте до 3 лет в организациях, осуществляющих образовательную деятельность по образовательным программам дошкольного образования, созданных в ходе реализации государственной программы, в том числе:</t>
  </si>
  <si>
    <t>Доля зданий муниципальных общеобразовательных организаций, требующих ремонта, в общем количестве зданий муниципальных общеобразовательных организаций</t>
  </si>
  <si>
    <t>Доля зданий муниципальных дошкольных образовательных организаций, требующих ремонта, в общем количестве зданий муниципальных дошкольных образовательных организаций</t>
  </si>
  <si>
    <t>Численность обучающихся в Ульяновской области, охваченных основными и дополнительными общеобразовательными программами цифрового, естественно-научного и гуманитарного профилей (нарастающим итогом)</t>
  </si>
  <si>
    <t>Число детей, проявивших выдающиеся способности, вошедших в Государственный информационный ресурс о детях, проявивших выдающиеся способности на федеральном и региональном уровнях</t>
  </si>
  <si>
    <t>Доля обучающихся общеобразовательных организаций, обеспеченных отдыхом и оздоровлением, в общей численности обучающихся общеобразовательных организаций</t>
  </si>
  <si>
    <t>Доля работников государственных органов и государственных учреждений Ульяновской области, замещающих в них должности, не являющиеся государственными должностями Ульяновской области или должностями государственной гражданской службы Ульяновской области, работников органов местного самоуправления, муниципальных органов и муниципальных учреждений муниципальных образований Ульяновской области, замещающих в них должности, не являющиеся муниципальными должностями или должностями муниципальной службы, реализовавших право на оздоровление, в общей численности указанных работников, имеющих право на оздоровление</t>
  </si>
  <si>
    <t>3.4.</t>
  </si>
  <si>
    <t xml:space="preserve">Предоставление субсидий из областного бюджета Областному союзу "Федерация профсоюзов Ульяновской области" в целях финансового обеспечения его затрат в связи с организацией обучения граждан, являющихся членами профсоюзных организаций
</t>
  </si>
  <si>
    <t xml:space="preserve">Основное мероприятие "Создание условий, обеспечивающих доступность дополнительных общеобразовательных программ естественно-научной и технической направленности для обучающихся"
</t>
  </si>
  <si>
    <t xml:space="preserve">Предоставление субсидии автономной некоммерческой организации дополнительного образования "Агентство технологического развития Ульяновской области" в целях финансового обеспечения затрат, связанных с созданием и эксплуатацией детского технопарка на территории Ульяновской области
</t>
  </si>
  <si>
    <t>Суть изменений (краткое изложение)</t>
  </si>
  <si>
    <t>Реквизиты акта (документа) об утверждении План-графика реализации государственной программы (изменений в него)</t>
  </si>
  <si>
    <t>В целях приведения в соответствие с областным бюджетом Ульяновской области</t>
  </si>
  <si>
    <t>Предоставление субсидии из областного бюджета Ульяновской областной организации Общероссийской общественной организации "Российский Союз Молодёжи" в целях финансового обеспечения затрат в связи с оказанием содействия в расширении масштабов работы с молодёжью на территории Ульяновской области</t>
  </si>
  <si>
    <t>Осуществление выплаты ежемесячной стипендии Губернатора Ульяновской области "Семья"</t>
  </si>
  <si>
    <t>Модернизация материально-технической базы профессиональных образовательных организаций</t>
  </si>
  <si>
    <t>Министерство,
Министерство строительства</t>
  </si>
  <si>
    <t>Министерство, Министерство строительства, Министерство молодёжного развития Ульяновской области</t>
  </si>
  <si>
    <t>Министерство строительства
(областной бюджет)</t>
  </si>
  <si>
    <t xml:space="preserve">Министерство строительства 
(федеральный бюджет)
</t>
  </si>
  <si>
    <t>Костылев Д.А. 41-79-43</t>
  </si>
  <si>
    <t xml:space="preserve">Заключено контрактов </t>
  </si>
  <si>
    <t>Объем предусмотренных средств областного бюджета Ульяновской области на реализацию государственной программы на отчетный год/значение целевого индикатора</t>
  </si>
  <si>
    <t>Исполнитель мероприятия / целевого индикатора (ИОГВ , ФИО  ответственного исполнителя, должность, телефон)</t>
  </si>
  <si>
    <t xml:space="preserve">Директор  ОГАУ "Институт развития образования"
Андреев С.А.
21-40-57
</t>
  </si>
  <si>
    <t>число новых мест в общеобразовательных организациях, введённых за счёт софинансирования из средств федерального бюджета, мест</t>
  </si>
  <si>
    <t>Министерство, Министерство строительства</t>
  </si>
  <si>
    <t>Министерство,
Директор департамента профессионального образования 
Хайрутдинов Т.А.
41-79-34</t>
  </si>
  <si>
    <t>Директор ОГКУ "Управление обеспечения деятельности в сфере образования"   С.А.Закирова
41-79-39</t>
  </si>
  <si>
    <t>Директор  ОГАУ "Институт развития образования"
Андреев С.А.
21-40-57</t>
  </si>
  <si>
    <t>Министерство, 
Директор департамента общего образования, дополнительного образования и воспитания
 Н.А.Козлова
41-79-29</t>
  </si>
  <si>
    <t>Итого по подпрограмме, в том числе:</t>
  </si>
  <si>
    <t>Х</t>
  </si>
  <si>
    <t>791E100000</t>
  </si>
  <si>
    <t>791E151690</t>
  </si>
  <si>
    <t>791P200000</t>
  </si>
  <si>
    <t>794E200000</t>
  </si>
  <si>
    <t>794E250970</t>
  </si>
  <si>
    <t>Финансирование осуществлено в соответствии с потребностью</t>
  </si>
  <si>
    <t xml:space="preserve">Финансирование в соответствии с потребностью </t>
  </si>
  <si>
    <t>791E1Д5200</t>
  </si>
  <si>
    <t>март</t>
  </si>
  <si>
    <t xml:space="preserve">Отчёт об исполнении государственной программы Ульяновской области «Развитие и модернизация образования в Ульяновской области» на 01.04.2020 года
</t>
  </si>
  <si>
    <t xml:space="preserve">2. Сведения об использовании бюджетных ассигнований государственной программы. </t>
  </si>
  <si>
    <t>Плановое значение, 
2020 год</t>
  </si>
  <si>
    <t>Фактическое значение, 
1 кавртал</t>
  </si>
  <si>
    <t>Обоснование отклонений значений индикатора</t>
  </si>
  <si>
    <t>4. Отчёт об исполнении плана-графика реализации государственной программы (нарастающим итогом)</t>
  </si>
  <si>
    <t>Срок реализации мероприятия</t>
  </si>
  <si>
    <t>Код целевой статьи</t>
  </si>
  <si>
    <t>Реквизиты нормативного правового акта об утверждении государственной программы (внесении изменений)</t>
  </si>
  <si>
    <t xml:space="preserve">Постановление Правительства Ульяновской области от 12.12.2019 N 29/680-П «О внесении изменений в государственную программу Ульяновской области «Развитие и модернизация образования в Ульяновской области»
</t>
  </si>
  <si>
    <t>Распоряжение Министерства образования и науки Ульяновской области от 30.01.2020 № 139-р «Об утверждении план-графика реализации государственной программы Ульяновской области «Развитие и модернизация образования в Ульяновской области» на 2020 год»</t>
  </si>
  <si>
    <t>3. Сведения о достижении целевых индикаторов (с нарастающим итогом)</t>
  </si>
  <si>
    <t>5. Сведения о внесённых изменениях в государственную программу Ульяновской области «Развитие и модернизация образования в Ульяновской области» на 2020 год</t>
  </si>
  <si>
    <t>Мест</t>
  </si>
  <si>
    <t>число новых мест в общеобразовательных организациях, введенных за счет софинансирования из средств федерального бюджета</t>
  </si>
  <si>
    <t>Количество школьных автобусов, приобретенных общеобразовательными организациями</t>
  </si>
  <si>
    <t>Ед.</t>
  </si>
  <si>
    <t>количество дополнительных мест для детей в возрасте от 1,5 до 3 лет в организациях, осуществляющих образовательную деятельность по образовательным программам дошкольного образования, созданных за счет иных межбюджетных трансфертов из федерального бюджета</t>
  </si>
  <si>
    <t>Численность воспитанников в возрасте до 3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</t>
  </si>
  <si>
    <t>Чел.</t>
  </si>
  <si>
    <t>Численность воспитанников в возрасте до 3 лет, посещающих частные организации, осуществляющие образовательную деятельность по образовательным программам дошкольного образования, присмотр и уход</t>
  </si>
  <si>
    <t>Доступность дошкольного образования для детей в возрасте от 1,5 до 3 лет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</si>
  <si>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естественно-научного и гуманитарного профилей</t>
  </si>
  <si>
    <t>Тыс. ед.</t>
  </si>
  <si>
    <t>19.</t>
  </si>
  <si>
    <t>Тыс. чел.</t>
  </si>
  <si>
    <t>Число организаций, осуществляющих образовательную деятельность исключительно по адаптированным основным общеобразовательным программам, в которых обеспечено обновление содержания образовательных программ и методов обучения, в том числе по предметной области "Технология" и другим предметным областям, с учетом особых образовательных потребностей обучающихся</t>
  </si>
  <si>
    <t>Доля учителей общеобразовательных организаций, вовлеченных в национальную систему профессионального роста педагогических работников</t>
  </si>
  <si>
    <t>Доля педагогических работников, прошедших добровольную независимую оценку квалификации</t>
  </si>
  <si>
    <t>Доля учителей, прибывших (переехавших) на работу в сельские населенные пункты, либо рабочие поселки, либо поселки городского типа, либо города с населением до 50 тысяч человек, которым предоставлены единовременные компенсационные выплаты, в общей численности учителей, которым запланировано предоставление указанных выплат</t>
  </si>
  <si>
    <t>24.</t>
  </si>
  <si>
    <t>Количество муниципальных общеобразовательных организаций, в которых выполнены мероприятия по благоустройству в целях соблюдения требований к воздушно-тепловому режиму, водоснабжению и канализации</t>
  </si>
  <si>
    <t>25.</t>
  </si>
  <si>
    <t>Количество мест, созданных для детей в возрасте от 1,5 до 3 лет, любой направленности в организациях, осуществляющих образовательную деятельность (за исключением государственных и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</si>
  <si>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Число мастерских, оснащенных современной материально-технической базой по одной из компетенций (накопительным итогом)</t>
  </si>
  <si>
    <t>Число центров опережающей профессиональной подготовки в Ульяновской области (накопительным итогом)</t>
  </si>
  <si>
    <t>Доля инвалидов, принятых на обучение по образовательным программам среднего профессионального образования (по отношению к предыдущему году)</t>
  </si>
  <si>
    <t>Доля детей в возрасте от 5 до 17 лет (включительно), охваченных дополнительным образованием, в общей численности детей в возрасте от 5 до 17 лет (включительно), проживающих в Ульяновской области</t>
  </si>
  <si>
    <t>Доля молодых людей в возрасте от 14 до 30 лет, участвующих в деятельности молодежных общественных объединений, в общей численности молодых людей в возрасте от 14 до 30 лет</t>
  </si>
  <si>
    <t>Доля детей-инвалидов и детей с ОВЗ в возрасте от 5 до 17 лет (включительно), получающих дополнительное образование, в общей численности детей-инвалидов и детей с ОВЗ данного возраста, проживающих в Ульяновской области</t>
  </si>
  <si>
    <t>Число детей в Ульяновской области, охваченных деятельностью детских технопарков "Кванториум" (мобильных технопарков "Кванториум")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 (нарастающим итогом)</t>
  </si>
  <si>
    <t>Число участников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</t>
  </si>
  <si>
    <t>Число детей из Ульяновской области,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 (нарастающим итогом)</t>
  </si>
  <si>
    <t>Численность обучающихся, вовлеченных в деятельность общественных объединений на базе образовательных организаций общего образования, среднего и высшего профессионального образования (накопительным итогом)</t>
  </si>
  <si>
    <t>Доля граждан, вовлеченных в добровольческую деятельность</t>
  </si>
  <si>
    <t>Доля молодежи, задействованной в мероприятиях по вовлечению в творческую деятельность, от общего числа молодежи в Ульяновской области</t>
  </si>
  <si>
    <t>Численность педагогических работников, аттестованных на квалификационные категории</t>
  </si>
  <si>
    <t>Количество пунктов приема экзаменов, в которых созданы условия для проведения государственной итоговой аттестации, соответствующие требованиям, установленным Федеральной службой по надзору в сфере образования и науки</t>
  </si>
  <si>
    <t>Доля пунктов проведения экзаменов, оснащенных сканерами для выполнения сканирования экзаменационных работ участников единого государственного экзамена, в общем количестве пунктов проведения экзаменов в день проведения экзаменов</t>
  </si>
  <si>
    <t>Доля пунктов проведения экзаменов, оснащенных принтерами для использования технологии "Печать контрольных измерительных материалов в пункте проведения экзамена", в общем количестве пунктов проведения экзаменов в день проведения экзаменов</t>
  </si>
  <si>
    <t>Доля заявлений о приеме на обучение по образовательным программам дошкольного образования, представленных в форме электронного документа, в общем количестве указанных заявлений</t>
  </si>
  <si>
    <t>Доля инновационных проектов и программ организаций, осуществляющих образовательную деятельность и находящихся на территории Ульяновской области, признанных региональными инновационными площадками, внедренных в практику на территории Ульяновской области и (или) Российской Федерации, в общем количестве инновационных проектов и программ организаций, осуществляющих образовательную деятельность и находящихся на территории Ульяновской области, признанных региональными инновационными площадками</t>
  </si>
  <si>
    <t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</t>
  </si>
  <si>
    <t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</t>
  </si>
  <si>
    <t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"горизонтального" обучения и неформального образования, в общем числе обучающихся по указанным программам</t>
  </si>
  <si>
    <t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"одного окна" ("Современная цифровая образовательная среда в Российской Федерации"), в общем числе педагогических работников общего образования</t>
  </si>
  <si>
    <t>Удельный расход электрической энергии для электроснабжения областных государственных общеобразовательных организаций, профессиональных образовательных организаций и организаций дополнительного образования (в расчете на 1 кв. метр общей площади)</t>
  </si>
  <si>
    <t>КВт/кв. м</t>
  </si>
  <si>
    <t>Удельный расход тепловой энергии для теплоснабжения областных государственных общеобразовательных организаций, профессиональных образовательных организаций и организаций дополнительного образования (в расчете на 1 кв. метр отапливаемой площади)</t>
  </si>
  <si>
    <t>Гкал/кв. м</t>
  </si>
  <si>
    <t>Предоставление субвенций из областного бюджета бюджетам муниципальных районов (городских округов) Ульяновской области (далее – муниципальные образования) в целях обеспечения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обеспечения дополнительного образования в муниципальных общеобразовательных организациях</t>
  </si>
  <si>
    <t xml:space="preserve">Предоставление субвенций из областного бюджета бюджетам муниципальных образований на финансовое обеспечение расходных обязательств, связанных с осуществлением обучающимся 10-х (11-х) и 11-х (12-х) классов муниципальных общеобразовательных организаций ежемесячных денежных выплат
</t>
  </si>
  <si>
    <t>Предоставление субвенций из областного бюджета бюджетам муниципальных образований на 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ОВЗ образования в муниципальных образовательных организациях</t>
  </si>
  <si>
    <t>Предоставление субвенций из областного бюджета бюджетам муниципальных образований в целях финансового обеспечения осуществления государственных полномочий по выплате родителям или иным законным представителям обучающихся, получающих начальное общее, основное общее или среднее общее образование в форме семейного образования на территории Ульяновской области, компенсации затрат в связи с обеспечением получения такого образования</t>
  </si>
  <si>
    <t>Основное мероприятие "Внедрение федеральных государственных стандартов начального общего, основного общего и среднего общего образования"</t>
  </si>
  <si>
    <t>Предоставление иных межбюджетных трансфертов из областного бюджета Ульяновской области бюджетам муниципальных районов и городских округов Ульяновской области в целях 
компенсации расходов учредителя муниципальной образовательной организации, реализующей основные общеобразовательные программы, на организацию бесплатной перевозки обучающихся в данной образовательной организации и проживающих на территории иного муниципального района (городского) округа Ульяновской области</t>
  </si>
  <si>
    <t>3.5.</t>
  </si>
  <si>
    <t>3.6.</t>
  </si>
  <si>
    <t>3.7.</t>
  </si>
  <si>
    <t>3.8.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</si>
  <si>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созданием в общеобразовательных организациях, расположенных в рабочих поселках, условий для занятий физической культурой и спортом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</si>
  <si>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приобретением школьных автобусов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</si>
  <si>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реализацией мероприятий по обеспечению антитеррористической защищённости муниципальных образовательных организаций</t>
  </si>
  <si>
    <t>Предоставление субсидий из областного бюджета Ульяновской области  бюджетам муниципальных районов и городских округов Ульяновской области в целях софинансирования расходных обязательств, связанных с осуществлением ремонта и оснащением технологическим оборудованием пищеблоков муниципальных общеобразовательных организаций, расположенных в сельских населённых пунктах Ульяновской области</t>
  </si>
  <si>
    <t>Предоставление субсидий из областного бюджета Ульяновской области бюджетам муниципальных образований Ульяновской области в целях софинансирования расходных обязательств, возникающих при реализации мероприятий по благоустройству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</si>
  <si>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Предоставление субвенций из областного бюджета бюджетам муниципальных образований в целях обеспечения государственных гарантий реализации прав в целях получения общедоступного и бесплатного дошкольного образования в муниципальных дошкольных образовательных организациях</t>
  </si>
  <si>
    <t>Предоставление индивидуальным предпринимателям и организациям, осуществляющим образовательную деятельность по основным общеобразовательным программам (за исключением государственных и муниципальных учреждений), субсидий из областного бюджета в целях возмещения затрат, связанных с осуществлением указанной деятельности,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установленными органами государственной власти Ульяновской области</t>
  </si>
  <si>
    <t>4.5.</t>
  </si>
  <si>
    <t>Предоставление субвенций из областного бюджета бюджетам муниципальных образований на 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</t>
  </si>
  <si>
    <t xml:space="preserve">Реализация Закона Ульяновской области от 25.09.2019 № 109-ЗО «О статусе педагогических работников, осуществляющих педагогическую деятельность на территории Ульяновской области»
</t>
  </si>
  <si>
    <t>Единовременные компенсационные выплаты учителям, прибывшим (переехавшим) на работу в сельские населённые пункты, либо рабочие посёлки, либо посёлки городского типа, либо города с населением до 50 тысяч человек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</si>
  <si>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</si>
  <si>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6.3.</t>
  </si>
  <si>
    <t xml:space="preserve">Обновление материально-технической базы в организациях, осуществляющих общеобразовательную деятельность исключительно по адаптированным основным общеобразовательным программам
</t>
  </si>
  <si>
    <t>7.2.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</si>
  <si>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реализацией мероприятий по созданию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</si>
  <si>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7.3.</t>
  </si>
  <si>
    <t>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</si>
  <si>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Предоставление субсидий из областного бюджета частным организациям, осуществляющим образовательную деятельность по образовательным программам среднего профессионального образования</t>
  </si>
  <si>
    <t xml:space="preserve">Создание в Ульяновской области базовых профессиональных образовательных организаций, обеспечивающих поддержку региональных систем инклюзивного профессионального образования инвалидов и лиц с ограниченными возможностями здоровья
</t>
  </si>
  <si>
    <t>Государственная поддержка профессиональных образовательных организаций в целях обеспечения соответствия их материально-технической базы современным требованиям</t>
  </si>
  <si>
    <t xml:space="preserve">Предоставление субсидий из областного бюджета автономной некоммерческой организации по развитию добровольчества и благотворительности «Счастливый регион» в целях финансового обеспечения затрат, связанных с разработкой и реализацией социально значимых проектов, направленных на развитие добровольчества (волонтёрства) и благотворительности и поддержку молодёжных добровольческих (волонтёрских) организаций на территории Ульяновской области
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</si>
  <si>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созданием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</si>
  <si>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Создание ключевых центров дополнительного образования детей, в том числе центров, реализующих дополнительные общеобразовательные программы в организациях, осуществляющих образовательную деятельность по образовательным программам высшего образования</t>
  </si>
  <si>
    <t>Создание детского технопарка «Кванториум» на территории Ульяновской области</t>
  </si>
  <si>
    <t>Создание мобильного технопарка «Кванториум» на территории Ульяновской области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</si>
  <si>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
</t>
  </si>
  <si>
    <t>Основное мероприятие «Реализация регионального проекта «Цифровая образовательная среда», направленного на достижение целей, показателей и результатов федерального проекта «Цифровая образовательная среда»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</si>
  <si>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</si>
  <si>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Создание центров цифрового образования детей</t>
  </si>
  <si>
    <r>
      <t xml:space="preserve">Целевой индикатор 3. </t>
    </r>
    <r>
      <rPr>
        <sz val="10"/>
        <color indexed="8"/>
        <rFont val="PT Astra Serif"/>
        <family val="1"/>
      </rPr>
      <t>Доля детей с ограниченными возможностями здоровья (далее - ОВЗ) и детей-инвалидов, которым созданы специальные условия для получения качественного начального общего, основного общего, среднего общего образования (в том числе с использованием дистанционных образовательных технологий), в общей численности детей с ОВЗ и детей-инвалидов школьного возраста, %</t>
    </r>
  </si>
  <si>
    <r>
      <t>Целевой индикатор 4.</t>
    </r>
    <r>
      <rPr>
        <sz val="10"/>
        <color indexed="8"/>
        <rFont val="PT Astra Serif"/>
        <family val="1"/>
      </rPr>
      <t xml:space="preserve"> 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организаций, %</t>
    </r>
  </si>
  <si>
    <r>
      <t xml:space="preserve">Целевой индикатор 7. </t>
    </r>
    <r>
      <rPr>
        <sz val="10"/>
        <color indexed="8"/>
        <rFont val="PT Astra Serif"/>
        <family val="1"/>
      </rPr>
      <t>Доля детей-инвалидов в возрасте от 1,5 до 7 лет, охваченных дошкольным образованием, в общей численности детей-инвалидов данного возраста, %</t>
    </r>
  </si>
  <si>
    <r>
      <t xml:space="preserve">Целевой индикатор 8. </t>
    </r>
    <r>
      <rPr>
        <sz val="10"/>
        <color indexed="8"/>
        <rFont val="PT Astra Serif"/>
        <family val="1"/>
      </rPr>
      <t>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возраста, %</t>
    </r>
  </si>
  <si>
    <r>
      <t xml:space="preserve">Целевой индикатор 9. </t>
    </r>
    <r>
      <rPr>
        <sz val="10"/>
        <color indexed="8"/>
        <rFont val="PT Astra Serif"/>
        <family val="1"/>
      </rPr>
  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организаций, %</t>
    </r>
  </si>
  <si>
    <r>
      <t>Целевой индикатор</t>
    </r>
    <r>
      <rPr>
        <b/>
        <sz val="10"/>
        <rFont val="PT Astra Serif"/>
        <family val="1"/>
      </rPr>
      <t xml:space="preserve"> 11.</t>
    </r>
    <r>
      <rPr>
        <b/>
        <sz val="10"/>
        <color indexed="8"/>
        <rFont val="PT Astra Serif"/>
        <family val="1"/>
      </rPr>
      <t xml:space="preserve"> </t>
    </r>
    <r>
      <rPr>
        <sz val="10"/>
        <rFont val="PT Astra Serif"/>
        <family val="1"/>
      </rPr>
      <t>Доля выпускников-инвалидов 9 и 11 классов, охваченных профориентационной работой, в общей численности выпускников-инвалидов</t>
    </r>
    <r>
      <rPr>
        <sz val="10"/>
        <color indexed="8"/>
        <rFont val="PT Astra Serif"/>
        <family val="1"/>
      </rPr>
      <t>, %</t>
    </r>
  </si>
  <si>
    <r>
      <t xml:space="preserve">Целевой индикатор 16. </t>
    </r>
    <r>
      <rPr>
        <sz val="10"/>
        <color indexed="8"/>
        <rFont val="PT Astra Serif"/>
        <family val="1"/>
      </rPr>
      <t>Доля зданий муниципальных общеобразовательных организаций, требующих ремонта, в общем количестве зданий муниципальных общеобразовательных организаций, %</t>
    </r>
  </si>
  <si>
    <r>
      <rPr>
        <b/>
        <sz val="10"/>
        <color indexed="8"/>
        <rFont val="PT Astra Serif"/>
        <family val="1"/>
      </rPr>
      <t>Целевой индикатор 24.</t>
    </r>
    <r>
      <rPr>
        <sz val="10"/>
        <color indexed="8"/>
        <rFont val="PT Astra Serif"/>
        <family val="1"/>
      </rPr>
      <t xml:space="preserve"> Количество муниципальных общеобразовательных организаций, в которых выполнены мероприятия по благоустройству в целях соблюдения требований к воздушно-тепловому режиму, водоснабжению и канализации, ед.</t>
    </r>
  </si>
  <si>
    <r>
      <t>Целевой индикатор 5.</t>
    </r>
    <r>
      <rPr>
        <sz val="10"/>
        <color indexed="8"/>
        <rFont val="PT Astra Serif"/>
        <family val="1"/>
      </rPr>
      <t xml:space="preserve"> Доля обучающихся по образовательным программам начального общего, основного общего, среднего общего образования, участвующих во всероссийской олимпиаде школьников по общеобразовательным предметам, в общей численности обучающихся по образовательным программам начального общего, основного общего, среднего общего образования, %</t>
    </r>
  </si>
  <si>
    <t>X</t>
  </si>
  <si>
    <r>
      <t xml:space="preserve">Целевой индикатор 10. </t>
    </r>
    <r>
      <rPr>
        <sz val="10"/>
        <color indexed="8"/>
        <rFont val="PT Astra Serif"/>
        <family val="1"/>
      </rPr>
      <t xml:space="preserve">Количество школьных автобусов, приобретённых общеобразовательными организациями, ед.
</t>
    </r>
  </si>
  <si>
    <t>1. Отбор заявок МО на включение объектов в ГП согласно критериям;
2. Заключение соглашений о предоставлении субсидий с МО;
3. Предоставление субсидий МО по заявкам;
4. Контроль за использованием МО субсидий;
5. Мониторинг реализации мероприятий.</t>
  </si>
  <si>
    <t>Выплата родителям или иным законным представителям обучающихся, получающих начальное общее, основное общее или среднее общее образование в форме семейного образования</t>
  </si>
  <si>
    <t>1. Заключение соглашений о предоставлении субвенций с МО;
2. Перечисление субвенций бюджетам МО;
3. Контроль за расходованием МО субвенций.</t>
  </si>
  <si>
    <t>Министерство,
Отдел экономики, межбюджетных отношений и контроля департамента административного обеспечения
41-79-28</t>
  </si>
  <si>
    <r>
      <rPr>
        <b/>
        <sz val="10"/>
        <rFont val="PT Astra Serif"/>
        <family val="1"/>
      </rPr>
      <t>Целевой индикатор 13.</t>
    </r>
    <r>
      <rPr>
        <sz val="10"/>
        <rFont val="PT Astra Serif"/>
        <family val="1"/>
      </rPr>
      <t xml:space="preserve"> Численность воспитанников в возрасте до 3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чел.</t>
    </r>
  </si>
  <si>
    <r>
      <rPr>
        <b/>
        <sz val="10"/>
        <rFont val="PT Astra Serif"/>
        <family val="1"/>
      </rPr>
      <t>Целевой индикатор 14.</t>
    </r>
    <r>
      <rPr>
        <sz val="10"/>
        <rFont val="PT Astra Serif"/>
        <family val="1"/>
      </rPr>
      <t>Численность воспитанников в возрасте до 3 лет, посещающих частные организации, осуществляющие образовательную деятельность по образовательным программам дошкольного образования, присмотр и уход, чел.</t>
    </r>
  </si>
  <si>
    <r>
      <t xml:space="preserve">Целевой индикатор 17. </t>
    </r>
    <r>
      <rPr>
        <sz val="10"/>
        <rFont val="PT Astra Serif"/>
        <family val="1"/>
      </rPr>
      <t>Доля зданий муниципальных дошкольных образовательных организаций, требующих ремонта, в общем количестве зданий муниципальных дошкольных образовательных организаций, %</t>
    </r>
  </si>
  <si>
    <r>
      <t xml:space="preserve">Целевой индикатор 2. </t>
    </r>
    <r>
      <rPr>
        <sz val="10"/>
        <color indexed="8"/>
        <rFont val="PT Astra Serif"/>
        <family val="1"/>
      </rPr>
      <t>Удельный вес численности учителей общеобразовательных организаций в возрасте до 35 лет в общей численности учителей общеобразовательных организаций, %</t>
    </r>
  </si>
  <si>
    <t>Директор департамента административного обеспечения И.В.Балашова</t>
  </si>
  <si>
    <t>Министерство, Начальник отдела по работе с педагогическими кадрами
Якимочева О.Г.</t>
  </si>
  <si>
    <t>Министерство,
Отдел экономики, межбюджетных отношений и контроля Департамента административного обеспечения
41-79-28</t>
  </si>
  <si>
    <t>Министерство, Отдел экономики, межбюджетных отношений и контроля Департамента административного обеспечения</t>
  </si>
  <si>
    <t>Министерство,
 Отдел экономики, межбюджетных отношений и контроля Департамента административного обеспечения
44-48-09, Департамент общего образования, дополнительного образования и воспитания
41-79-29</t>
  </si>
  <si>
    <t>Министерство, Отдел экономики, межбюджетных отношений и контроля Департамента административного обеспечения
41-79-28,
 Министерство строительства</t>
  </si>
  <si>
    <r>
      <t>Целевой индикатор 1.</t>
    </r>
    <r>
      <rPr>
        <sz val="10"/>
        <color indexed="8"/>
        <rFont val="PT Astra Serif"/>
        <family val="1"/>
      </rPr>
      <t xml:space="preserve"> Доля обучающихся общеобразовательных организаций, занимающихся в одну смену, в общей численности обучающихся общеобразовательных организаций, %</t>
    </r>
  </si>
  <si>
    <r>
      <rPr>
        <b/>
        <sz val="10"/>
        <rFont val="PT Astra Serif"/>
        <family val="1"/>
      </rPr>
      <t xml:space="preserve">Целевой индикатор 6. </t>
    </r>
    <r>
      <rPr>
        <sz val="10"/>
        <rFont val="PT Astra Serif"/>
        <family val="1"/>
      </rPr>
      <t>Число новых мест в общеобразовательных организациях, мест, в том числе:</t>
    </r>
  </si>
  <si>
    <r>
      <rPr>
        <b/>
        <sz val="10"/>
        <rFont val="PT Astra Serif"/>
        <family val="1"/>
      </rPr>
      <t>Целевой индикатор 18.</t>
    </r>
    <r>
      <rPr>
        <sz val="10"/>
        <rFont val="PT Astra Serif"/>
        <family val="1"/>
      </rPr>
      <t xml:space="preserve"> 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тыс. единиц</t>
    </r>
  </si>
  <si>
    <r>
      <rPr>
        <b/>
        <sz val="10"/>
        <rFont val="PT Astra Serif"/>
        <family val="1"/>
      </rPr>
      <t>Целевой индикатор 19.</t>
    </r>
    <r>
      <rPr>
        <sz val="10"/>
        <rFont val="PT Astra Serif"/>
        <family val="1"/>
      </rPr>
      <t xml:space="preserve"> Численность обучающихся в Ульяновской области, охваченных основными и дополнительными общеобразовательными программами цифрового, естественно-научного и гуманитарного профилей (нарастающим итогом), тыс. чел.</t>
    </r>
  </si>
  <si>
    <r>
      <rPr>
        <b/>
        <sz val="10"/>
        <rFont val="PT Astra Serif"/>
        <family val="1"/>
      </rPr>
      <t xml:space="preserve">Целевой индикатор 20. </t>
    </r>
    <r>
      <rPr>
        <sz val="10"/>
        <rFont val="PT Astra Serif"/>
        <family val="1"/>
      </rPr>
      <t>Число организаций, осуществляющих образовательную деятельность исключительно по адаптированным основным общеобразовательным программам, в которых обеспечено обновление содержания образовательных программ и методов обучения, в том числе по предметной области «Технология» и другим предметным областям, с учётом особых образовательных потребностей обучающихся, ед.</t>
    </r>
  </si>
  <si>
    <t>Министерство, 
Директор департамента общего образования, дополнительного образования и воспитания
 Н.А.Козлова</t>
  </si>
  <si>
    <r>
      <t xml:space="preserve">Целевой индикатор 12. </t>
    </r>
    <r>
      <rPr>
        <sz val="10"/>
        <color indexed="8"/>
        <rFont val="PT Astra Serif"/>
        <family val="1"/>
      </rPr>
      <t xml:space="preserve">Количество дополнительных мест для детей в возрасте до 3 лет в организациях, осуществляющих образовательную деятельность по образовательным программам дошкольного образования, созданных в ходе реализации государственной программы, мест, в том числе:
</t>
    </r>
  </si>
  <si>
    <r>
      <rPr>
        <sz val="10"/>
        <color indexed="8"/>
        <rFont val="PT Astra Serif"/>
        <family val="1"/>
      </rPr>
      <t>количество дополнительных мест для детей в возрасте от 1,5 до 3 лет в организациях, осуществляющих образовательную деятельность по образовательным программам дошкольного образования, созданных за счет иных межбюджетных трансфертов из федерального бюджета, мест</t>
    </r>
    <r>
      <rPr>
        <b/>
        <sz val="10"/>
        <color indexed="8"/>
        <rFont val="PT Astra Serif"/>
        <family val="1"/>
      </rPr>
      <t xml:space="preserve">
</t>
    </r>
  </si>
  <si>
    <r>
      <t xml:space="preserve">Целевой индикатор 15. </t>
    </r>
    <r>
      <rPr>
        <sz val="10"/>
        <color indexed="8"/>
        <rFont val="PT Astra Serif"/>
        <family val="1"/>
      </rPr>
      <t xml:space="preserve">Доступность дошкольного образования для детей в возрасте от 1,5 до 3 лет , %
</t>
    </r>
  </si>
  <si>
    <t>Министерство, Директор департамента административного обеспечения Н.А.Козлова</t>
  </si>
  <si>
    <r>
      <rPr>
        <b/>
        <sz val="10"/>
        <rFont val="PT Astra Serif"/>
        <family val="1"/>
      </rPr>
      <t>Целевой индикатор 1.</t>
    </r>
    <r>
      <rPr>
        <sz val="10"/>
        <rFont val="PT Astra Serif"/>
        <family val="1"/>
      </rPr>
      <t xml:space="preserve"> Доля студентов профессиональных образовательных организаций, обучающихся по очной форме обучения и принимающих участие в конкурсах, целью которых является поддержка социальных инициатив и развития проектной деятельности, в общей численности студентов профессиональных образовательных организаций, обучающихся по очной форме обучения, %</t>
    </r>
  </si>
  <si>
    <r>
      <rPr>
        <b/>
        <sz val="10"/>
        <rFont val="PT Astra Serif"/>
        <family val="1"/>
      </rPr>
      <t>Целевой индикатор 2.</t>
    </r>
    <r>
      <rPr>
        <sz val="10"/>
        <rFont val="PT Astra Serif"/>
        <family val="1"/>
      </rPr>
      <t xml:space="preserve"> Доля профессиональных образовательных организаций, в которых созданы условия для получения среднего профессионального образования и профессионального обучения инвалидами и лицами с ОВЗ, в том числе с использованием дистанционных образовательных технологий, в общем количестве таких организаций, %</t>
    </r>
  </si>
  <si>
    <r>
      <rPr>
        <b/>
        <sz val="10"/>
        <rFont val="PT Astra Serif"/>
        <family val="1"/>
      </rPr>
      <t>Целевой индикатор 3.</t>
    </r>
    <r>
      <rPr>
        <sz val="10"/>
        <rFont val="PT Astra Serif"/>
        <family val="1"/>
      </rPr>
      <t xml:space="preserve"> Доля профессиональных образовательных организаций, в которых осуществляется подготовка кадров по 50 наиболее перспективным и востребованным на рынке труда профессиям и специальностям, требующим среднего профессионального образования, в общем количестве профессиональных образовательных организаций, %</t>
    </r>
  </si>
  <si>
    <r>
      <rPr>
        <b/>
        <sz val="10"/>
        <rFont val="PT Astra Serif"/>
        <family val="1"/>
      </rPr>
      <t xml:space="preserve">Целевой индикатор 4. </t>
    </r>
    <r>
      <rPr>
        <sz val="10"/>
        <rFont val="PT Astra Serif"/>
        <family val="1"/>
      </rPr>
      <t>Доля студентов из числа инвалидов, обучавшихся по программам среднего профессионального образования, выбывших по причине академической неуспеваемости, %</t>
    </r>
  </si>
  <si>
    <r>
      <rPr>
        <b/>
        <sz val="10"/>
        <rFont val="PT Astra Serif"/>
        <family val="1"/>
      </rPr>
      <t xml:space="preserve">Целевой индикатор 9. </t>
    </r>
    <r>
      <rPr>
        <sz val="10"/>
        <rFont val="PT Astra Serif"/>
        <family val="1"/>
      </rPr>
      <t>Доля инвалидов, принятых на обучение по образовательным программам среднего профессионального образования (по отношению к предыдущему году), %</t>
    </r>
  </si>
  <si>
    <r>
      <t xml:space="preserve">Целевой индикатор 5. </t>
    </r>
    <r>
      <rPr>
        <sz val="10"/>
        <rFont val="PT Astra Serif"/>
        <family val="1"/>
      </rPr>
      <t>Число мастерских, оснащенных современной материально-технической базой по одной из компетенций (накопительным итогом), ед.</t>
    </r>
    <r>
      <rPr>
        <b/>
        <sz val="10"/>
        <rFont val="PT Astra Serif"/>
        <family val="1"/>
      </rPr>
      <t xml:space="preserve">
</t>
    </r>
  </si>
  <si>
    <r>
      <t xml:space="preserve">Целевой индикатор 6. </t>
    </r>
    <r>
      <rPr>
        <sz val="10"/>
        <rFont val="PT Astra Serif"/>
        <family val="1"/>
      </rPr>
      <t>Число центров опережающей профессиональной подготовки в Ульяновской области (накопительным итогом), ед.</t>
    </r>
    <r>
      <rPr>
        <b/>
        <sz val="10"/>
        <rFont val="PT Astra Serif"/>
        <family val="1"/>
      </rPr>
      <t xml:space="preserve">
</t>
    </r>
  </si>
  <si>
    <t>-</t>
  </si>
  <si>
    <r>
      <t xml:space="preserve">Целевой индикатор 7. </t>
    </r>
    <r>
      <rPr>
        <sz val="10"/>
        <rFont val="PT Astra Serif"/>
        <family val="1"/>
      </rPr>
      <t>Доля организаций Ульяновской области,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%</t>
    </r>
  </si>
  <si>
    <r>
      <t xml:space="preserve">Целевой индикатор 8. </t>
    </r>
    <r>
      <rPr>
        <sz val="10"/>
        <rFont val="PT Astra Serif"/>
        <family val="1"/>
      </rPr>
      <t>Доля обучающихся в Ульяновской области,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%</t>
    </r>
  </si>
  <si>
    <t>Министерство, Директор департамента профессионального образования Хайрутдинов Т.А., Главный консультант отдела экономики Н.А.Поворова</t>
  </si>
  <si>
    <r>
      <t>Целевой индикатор 2:</t>
    </r>
    <r>
      <rPr>
        <sz val="10"/>
        <color indexed="8"/>
        <rFont val="PT Astra Serif"/>
        <family val="1"/>
      </rPr>
      <t xml:space="preserve"> Доля молодых людей в возрасте от 14 до 30 лет, участвующих в деятельности молодёжных общественных объединений, в общей численности молодых людей в возрасте от 14 до 30 лет, %</t>
    </r>
  </si>
  <si>
    <r>
      <t xml:space="preserve">Целевой индикатор 8. </t>
    </r>
    <r>
      <rPr>
        <sz val="10"/>
        <rFont val="PT Astra Serif"/>
        <family val="1"/>
      </rPr>
      <t>Численность обучающихся, вовлечённых в деятельность общественных объединений на базе образовательных организаций общего образования, среднего и высшего профессионального образования (накопительным итогом), тыс. человек</t>
    </r>
  </si>
  <si>
    <r>
      <t xml:space="preserve">Целевой индикатор 9. </t>
    </r>
    <r>
      <rPr>
        <sz val="10"/>
        <rFont val="PT Astra Serif"/>
        <family val="1"/>
      </rPr>
      <t>Доля граждан, вовлечённых в добровольческую деятельность, %</t>
    </r>
  </si>
  <si>
    <r>
      <t xml:space="preserve">Целевой индикатор 10. </t>
    </r>
    <r>
      <rPr>
        <sz val="10"/>
        <rFont val="PT Astra Serif"/>
        <family val="1"/>
      </rPr>
      <t xml:space="preserve">Доля молодёжи, задействованной в мероприятиях по вовлечению в творческую деятельность, от общего числа молодёжи в Ульяновской области, %
</t>
    </r>
    <r>
      <rPr>
        <b/>
        <sz val="10"/>
        <rFont val="PT Astra Serif"/>
        <family val="1"/>
      </rPr>
      <t xml:space="preserve"> </t>
    </r>
  </si>
  <si>
    <t>Проведение социально значимых мероприятий: областного конкурса «Учитель года», «Ученик года», «Воспитать человека» и др. мероприятий</t>
  </si>
  <si>
    <t>Развитие системы молодёжных и детских общественных объединений на территории МО УО, реализация программных мероприятий РСМ: Студенческая весна, Студенческая осень, 100 лет ВЛКСМ, Выездные мероприятия в муниципальных образованиях, Российско-Китайский форум, Японская весна, поддержка поисковых отрядов Ульяновской области, Студент года, Мы граждане России</t>
  </si>
  <si>
    <t>Cоздания в Ульяновской области условий для развития молодёжных добровольческих организаций, а также вовлечения молодёжи в занятие волонтёрской деятельностью. Проведение мероприятий: «В доме всегда улыбка ребенка», «Азбука сохранения репродуктивного здоровья молодежи»,  «Поздравь ветерана», «Уроки доброты» и др.</t>
  </si>
  <si>
    <r>
      <t xml:space="preserve">Целевой индикатор 7: </t>
    </r>
    <r>
      <rPr>
        <sz val="10"/>
        <color indexed="8"/>
        <rFont val="PT Astra Serif"/>
        <family val="1"/>
      </rPr>
      <t>Число детей, проявивших выдающиеся способности, вошедших в Государственный информационный ресурс о детях, проявивших выдающиеся способности на федеральном и региональном уровнях, чел.</t>
    </r>
  </si>
  <si>
    <t>Министерство, Референт отдела экономики Поворова Н.А 41-79-18</t>
  </si>
  <si>
    <t>Предоставление бюджетных ассигнований областного бюджета</t>
  </si>
  <si>
    <r>
      <t>Целевой индикатор 1.</t>
    </r>
    <r>
      <rPr>
        <sz val="10"/>
        <color indexed="8"/>
        <rFont val="PT Astra Serif"/>
        <family val="1"/>
      </rPr>
      <t xml:space="preserve"> Доля детей в возрасте от 5 до 17 лет (включительно), охваченных дополнительным образованием, в общей численности детей в возрасте от 5 до 17 лет (включительно), проживающих в Ульяновской области, %</t>
    </r>
  </si>
  <si>
    <r>
      <t>Целевой индикатор 3.</t>
    </r>
    <r>
      <rPr>
        <sz val="10"/>
        <color indexed="8"/>
        <rFont val="PT Astra Serif"/>
        <family val="1"/>
      </rPr>
      <t xml:space="preserve"> Доля детей-инвалидов и детей с ОВЗ в возрасте от 5 до 17 лет (включительно), получающих дополнительное образование, в общей численности детей-инвалидов и детей с ОВЗ данного возраста, проживающих в Ульяновской области, %</t>
    </r>
  </si>
  <si>
    <r>
      <t>Целевой индикатор 5.</t>
    </r>
    <r>
      <rPr>
        <sz val="10"/>
        <color indexed="8"/>
        <rFont val="PT Astra Serif"/>
        <family val="1"/>
      </rPr>
      <t xml:space="preserve"> Число участников открытых онлайн-уроков, реализуемых с учётом опыта цикла открытых уроков «Проектория», «Уроки настоящего» или иных аналогичных по возможностям, функциям и результатам проектов, направленных на раннюю профориентацию, тыс. чел.</t>
    </r>
  </si>
  <si>
    <r>
      <t xml:space="preserve">Целевой индикатор 6. </t>
    </r>
    <r>
      <rPr>
        <sz val="10"/>
        <color indexed="8"/>
        <rFont val="PT Astra Serif"/>
        <family val="1"/>
      </rPr>
      <t>Число детей из Ульяновской области,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«Билет в будущее» (нарастающим итогом), чел.</t>
    </r>
  </si>
  <si>
    <t>Министерство,    Директор департамента административного обеспечения И.В.Балашова</t>
  </si>
  <si>
    <t>Министерство, Руководитель РМЦ ДО Ульяновской области ОГБУ ДО "Дворец творчества детей и молодёжи"
И.В. Антипова</t>
  </si>
  <si>
    <r>
      <t>Целевой индикатор 4:</t>
    </r>
    <r>
      <rPr>
        <sz val="10"/>
        <color indexed="8"/>
        <rFont val="PT Astra Serif"/>
        <family val="1"/>
      </rPr>
      <t xml:space="preserve"> Число детей в Ульяновской области, охваченных деятельностью детских техно-парков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естественно-научной и технической направленностей, соответствующих приоритетным направлениям технологического развития Российской Федерации (нарастающим итогом), тыс. чел.</t>
    </r>
  </si>
  <si>
    <t>Предоставление субсидии АНО ДО «Агентство технологического развития Ульяновской области» на осуществление образовательной деятельности по программам дополнительного образования</t>
  </si>
  <si>
    <r>
      <t xml:space="preserve">Целевой индикатор 1. </t>
    </r>
    <r>
      <rPr>
        <sz val="10"/>
        <color indexed="8"/>
        <rFont val="PT Astra Serif"/>
        <family val="1"/>
      </rPr>
      <t>Доля обучающихся общеобразовательных организаций, обеспеченных отдыхом и оздоровлением, в общей численности обучающихся общеобразовательных организаций, %</t>
    </r>
  </si>
  <si>
    <t>Министерство,   Директор ОГКУ "Управление обеспечения деятельности в сфере образования"   С.А.Закирова
41-79-39</t>
  </si>
  <si>
    <r>
      <t xml:space="preserve">Целевой индикатор 2. </t>
    </r>
    <r>
      <rPr>
        <sz val="10"/>
        <color indexed="8"/>
        <rFont val="PT Astra Serif"/>
        <family val="1"/>
      </rPr>
      <t>Доля работников государственный органов и государственных учреждений Ульяновской области, замещающих в них должности, не являющиеся государственными должностями Ульяновской области или должностями государственной гражданской службы Ульяновской области, работников органов местного самоуправления, муниципальных органов и мунициапальных учреждение муниципальных образований Ульяновской области, замещающих в них должности, не являющиеся муниципальными должностями или должностями муниципальной службы, реализовавших право на оздоровление, в общей численности работников, имеющих право на оздоровление, %</t>
    </r>
  </si>
  <si>
    <r>
      <t xml:space="preserve">Целевой индикатор 1. </t>
    </r>
    <r>
      <rPr>
        <sz val="10"/>
        <color indexed="8"/>
        <rFont val="PT Astra Serif"/>
        <family val="1"/>
      </rPr>
      <t>Число уровней образования, на которых осуществляется независимая оценка качества образования, ед.</t>
    </r>
  </si>
  <si>
    <t>Министерство,
Директор  ОГАУ "Институт развития образования"
Андреев С.А.
21-40-57</t>
  </si>
  <si>
    <r>
      <t>Целевой индикатор 2.</t>
    </r>
    <r>
      <rPr>
        <sz val="10"/>
        <color indexed="8"/>
        <rFont val="PT Astra Serif"/>
        <family val="1"/>
      </rPr>
      <t xml:space="preserve"> Численность педагогических работников, аттестованных на квалификационные категории, ед.</t>
    </r>
  </si>
  <si>
    <r>
      <t>Целевой индикатор 4.</t>
    </r>
    <r>
      <rPr>
        <sz val="10"/>
        <color indexed="8"/>
        <rFont val="PT Astra Serif"/>
        <family val="1"/>
      </rPr>
      <t xml:space="preserve"> Доля пунктов проведения экзаменов, оснащённых сканерами для выполнения сканирования экзаменационных работ участников единого государственного экзамена, в общем количестве пунктов проведения экзаменов в день проведения экзаменов, %</t>
    </r>
  </si>
  <si>
    <r>
      <t>Целевой индикатор 5.</t>
    </r>
    <r>
      <rPr>
        <sz val="10"/>
        <color indexed="8"/>
        <rFont val="PT Astra Serif"/>
        <family val="1"/>
      </rPr>
      <t xml:space="preserve"> Доля пунктов проведения экзаменов, оснащённых принтерами для использования технологии «Печать контрольных измерительных материалов в пункте проведения экзамена», в общем количестве пунктов проведения экзаменов в день проведения экзаменов, %</t>
    </r>
  </si>
  <si>
    <r>
      <t>Целевой индикатор 6.</t>
    </r>
    <r>
      <rPr>
        <sz val="10"/>
        <color indexed="8"/>
        <rFont val="PT Astra Serif"/>
        <family val="1"/>
      </rPr>
      <t xml:space="preserve"> Количество разработанных программ подготовки и (или) повышения квалификации педагогических работников в области оценки качества обра-зования (в том числе в области педагогических измерений, анализа и использования результатов оценочных процедур), ед.</t>
    </r>
  </si>
  <si>
    <r>
      <t>Целевой индикатор 7.</t>
    </r>
    <r>
      <rPr>
        <sz val="10"/>
        <color indexed="8"/>
        <rFont val="PT Astra Serif"/>
        <family val="1"/>
      </rPr>
      <t xml:space="preserve"> Доля заявлений о приёме на обучение по образовательным программам дошкольного образования, представленных в форме электронного документа, в общем количестве указанных заявлений, %</t>
    </r>
  </si>
  <si>
    <r>
      <t xml:space="preserve">Целевой индикатор 13. </t>
    </r>
    <r>
      <rPr>
        <sz val="10"/>
        <color indexed="8"/>
        <rFont val="PT Astra Serif"/>
        <family val="1"/>
      </rPr>
      <t>Удельный расход электрической энергии на снабжение областных государственных общеобразовательных организаций и организаций дополнительного образования (в расчёте на 1 кв. метр общей площади),  кВт/ кв. м</t>
    </r>
  </si>
  <si>
    <r>
      <t>Целевой индикатор 14.</t>
    </r>
    <r>
      <rPr>
        <sz val="10"/>
        <color indexed="8"/>
        <rFont val="PT Astra Serif"/>
        <family val="1"/>
      </rPr>
      <t xml:space="preserve"> Удельный расход тепловой энергии на снабжение областных государственных общеобразовательных организаций и организаций дополнительного образования (в расчёте на 1 кв. метр общей площади), гкал/кв. м</t>
    </r>
  </si>
  <si>
    <t>Министерство, Главный бухгалтер Н.А.Архипова 44-34-36</t>
  </si>
  <si>
    <t>Министерство, Директор департамента административного обеспечения И.В.Балашова</t>
  </si>
  <si>
    <t>Министерство, Директор департамента по нодзору и контролю в сфере образования И.В.Киселева 63-04-04</t>
  </si>
  <si>
    <t>Финансирование деятельности  аппарата управления</t>
  </si>
  <si>
    <t xml:space="preserve">Обеспечение функционирования аппарата Минситерства молодёжного развития Ульяновской области </t>
  </si>
  <si>
    <t>Предоставление бюджетных ассигнований подведомственным учреждениям</t>
  </si>
  <si>
    <t>Обеспечение деятельности Департамента по нодзору и контролю в сфере образования</t>
  </si>
  <si>
    <t>Финансирование  мероприятий  по оценке качества образования</t>
  </si>
  <si>
    <t>Предоставление бюджетных ассигнований государственным организациям</t>
  </si>
  <si>
    <r>
      <t>Целевой индикатор 3.</t>
    </r>
    <r>
      <rPr>
        <sz val="10"/>
        <color indexed="8"/>
        <rFont val="PT Astra Serif"/>
        <family val="1"/>
      </rPr>
      <t xml:space="preserve"> Количество пунктов приёма экзаменов, в которых созданы условия для проведения государственной итоговой аттестации, соответствующие требованиям, установленным Федеральной службой по надзору в сфере образования и науки, ед.</t>
    </r>
  </si>
  <si>
    <t>Министерство,          Директор департамента по нодзору и контролю в сфере образования И.В.Киселева 63-04-04</t>
  </si>
  <si>
    <r>
      <rPr>
        <b/>
        <sz val="10"/>
        <color indexed="8"/>
        <rFont val="PT Astra Serif"/>
        <family val="1"/>
      </rPr>
      <t>Целевой индикатор 8.</t>
    </r>
    <r>
      <rPr>
        <sz val="10"/>
        <color indexed="8"/>
        <rFont val="PT Astra Serif"/>
        <family val="1"/>
      </rPr>
      <t xml:space="preserve"> Доля инновационных проектов и программ организаций, осуществляющих образовательную деятельность и находящихся на территории Ульяновской области, признанных региональными инновационными площадками, внедрённых в практику на территории Ульяновской области и (или) Российской Федерации, в общем количестве инновационных проектов и программ организаций, осуществляющих образовательную деятельность и находящихся на территории Ульяновской области, признанных региональными инновационными площадками, %</t>
    </r>
  </si>
  <si>
    <t>Предоставление лимитов бюджетных обязательств  ОГАУ "Институт развития образования"</t>
  </si>
  <si>
    <t>Организация и осуществление научного сопровождения инновационной деятельности региональных инновационных площадок</t>
  </si>
  <si>
    <r>
      <t xml:space="preserve">Целевой индикатор 9.  </t>
    </r>
    <r>
      <rPr>
        <sz val="10"/>
        <color indexed="8"/>
        <rFont val="PT Astra Serif"/>
        <family val="1"/>
      </rPr>
      <t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%</t>
    </r>
  </si>
  <si>
    <r>
      <t xml:space="preserve">Целевой индикатор 10. </t>
    </r>
    <r>
      <rPr>
        <sz val="10"/>
        <color indexed="8"/>
        <rFont val="PT Astra Serif"/>
        <family val="1"/>
      </rPr>
      <t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%</t>
    </r>
  </si>
  <si>
    <r>
      <t xml:space="preserve">Целевой индикатор 11. </t>
    </r>
    <r>
      <rPr>
        <sz val="10"/>
        <color indexed="8"/>
        <rFont val="PT Astra Serif"/>
        <family val="1"/>
      </rPr>
      <t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"горизонтального" обучения и неформального образования, в общем числе обучающихся по указанным программам, %</t>
    </r>
  </si>
  <si>
    <r>
      <t xml:space="preserve">Целевой индикатор 12. </t>
    </r>
    <r>
      <rPr>
        <sz val="10"/>
        <color indexed="8"/>
        <rFont val="PT Astra Serif"/>
        <family val="1"/>
      </rPr>
      <t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"одного окна" ("Современная цифровая образовательная среда в Российской Федерации"), в общем числе педагогических работников общего образования, %</t>
    </r>
  </si>
  <si>
    <t>Создание в ДОУ, общеобразовательных организациях , организациях дополнительного образования детей ( в том числе в организациях, осуществляющих образовательную деятельность по адаптированным основным общеобразовательным программам), условий для получения детьми-инвалидами  качественного образования</t>
  </si>
  <si>
    <t xml:space="preserve">79102R0270
</t>
  </si>
  <si>
    <t>79103R2560</t>
  </si>
  <si>
    <t>Министерство (областной бюлжет)</t>
  </si>
  <si>
    <t>Министерство, 
Директор департамента общего образования, дополнительного образования и воспитания
 Н.А.Козлова,      Директор департамента административного обеспечения И.В.Балашова (федеральный бюджет)</t>
  </si>
  <si>
    <t>791E151870</t>
  </si>
  <si>
    <t>791P2Д1590</t>
  </si>
  <si>
    <t>791P252320</t>
  </si>
  <si>
    <t>791P252530</t>
  </si>
  <si>
    <t>79201R0270</t>
  </si>
  <si>
    <t>792E600000</t>
  </si>
  <si>
    <t>792E661624</t>
  </si>
  <si>
    <t>7940371230          7940380050</t>
  </si>
  <si>
    <t>794E251750</t>
  </si>
  <si>
    <t>794E251730</t>
  </si>
  <si>
    <t>794E252470</t>
  </si>
  <si>
    <t>794E254910</t>
  </si>
  <si>
    <t>797E400000</t>
  </si>
  <si>
    <t>797E452100</t>
  </si>
  <si>
    <t>797E452190</t>
  </si>
  <si>
    <t>Министерство, Директор департамента административного обеспечения И.В.Балашова, Директор департамента административного обеспечения Н.А. Козлова (областной бюджет)</t>
  </si>
  <si>
    <t xml:space="preserve">Министерство  
(федеральный бюджет)
</t>
  </si>
  <si>
    <t>Недостаточное финасирование</t>
  </si>
  <si>
    <t>В городе Димитровграде самый высокий процент обучающихся во вторую смену, что является причиной отклонения данного показателя от планируемого. Окончание капитального ремонта МОУ СШ № 19, а также строительство новой школы в г. Димитровграде позволит достичь выполнения данного показателя.</t>
  </si>
  <si>
    <t>Плановый показатель должен быть достигнут в IV квартале 2020 года (Министерство образования и науки проводит мониторинг в мае-июне и ноябре-декабре).</t>
  </si>
  <si>
    <t>Достижение показателя предусмотрено в 4 кв. 2020 года</t>
  </si>
  <si>
    <t>Создание дополнительных мест для детей в возрасте до 3 лет путём приобретения дошкольной образовательной организации на 100 мест в микрорайоне «Новая жизнь» г. Ульяновска запланировано на 4 квартал 2020 года</t>
  </si>
  <si>
    <t>Показатель «плавающий», так как определенное количество детей из возрастной категории «в возрасте до 3 лет» ежедневно переходят в возрастную категорию «старше 3 лет». Достижение показателя запланировано на 4 квартал 2020 года.</t>
  </si>
  <si>
    <t>Достижение показателя запланировано на 4 квартал 2020 года.</t>
  </si>
  <si>
    <t>Показатель перевыполнен в связи с началом планового комплектования на 2020/2021 учебный год в г. Ульяновске.</t>
  </si>
  <si>
    <t>0, 029</t>
  </si>
  <si>
    <t>Достижение показателя  планируется в сентябре 2020 года</t>
  </si>
  <si>
    <t>Исполнение показателя связано с открытием 42 центров образования цифрового и гуманитарного профилей «Точка роста», достижение планируется в сентябре 2020 года</t>
  </si>
  <si>
    <t>Показатель исчисляется в течение года нарастающим итогом</t>
  </si>
  <si>
    <t>Первые контрольные точки и мероприятия будут только в октябре.</t>
  </si>
  <si>
    <t>Данный показатель необходимо убрать в связи с удалением его на федеральном уровне</t>
  </si>
  <si>
    <t>Отклонение отсутствует. Показатель по первому кварталу выполнен.</t>
  </si>
  <si>
    <t>В 1 квартале отчисление студентов не производилось.</t>
  </si>
  <si>
    <t xml:space="preserve">Отклонение отсутствует. Создание мастерских планируется только в декабре 2020 года. В настоящее время формируются проекты технических заданий на 148 позиций, 5 проектов размещены в системе закупок. </t>
  </si>
  <si>
    <t>Отклонение отсутствует</t>
  </si>
  <si>
    <t>Отклонение отсутствует. Достижение данного показателя возможно только по итогам 2 квартала, так как итоговая аттестация проводится в июне</t>
  </si>
  <si>
    <t xml:space="preserve">Отклонение отсутствует. Зачисление для обучения осуществляется с 1 сентября  </t>
  </si>
  <si>
    <t>N п/п</t>
  </si>
  <si>
    <t>Наименование проекта, реализуемые в составе государственной программе</t>
  </si>
  <si>
    <t>Проблемы, возникшие в ходе реализации мероприятия</t>
  </si>
  <si>
    <t>Информация о реализации регионального проекта, содержащая сведения о достижении соответствующих контрольных точек (целевого индикатора) регионального проекта</t>
  </si>
  <si>
    <t xml:space="preserve">плановое значение </t>
  </si>
  <si>
    <t>фактическое значение</t>
  </si>
  <si>
    <t xml:space="preserve"> «Современная школа»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</si>
  <si>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</si>
  <si>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</si>
  <si>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Число новых мест в общеобразовательных организациях, введенных за счет софинансирования из средств федерального бюджета</t>
  </si>
  <si>
    <t>Число организаций, осуществляющих образовательную деятельность исключительно по адаптированным основным общеобразовательным программам, в которых обеспечено обновление содержания образовательных программ и методов обучения, в том числе по предметной области "Технология" и другим предметным областям</t>
  </si>
  <si>
    <t>Обновление материально-технической базы организаций, осуществляющих образовательную деятельность исключительно по адаптированным основным общеобразовательным программа</t>
  </si>
  <si>
    <t>Успех каждого ребенка</t>
  </si>
  <si>
    <t>Создание мобильного технопарка "Кванториум".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</si>
  <si>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</si>
  <si>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Создание детских технопарков "Кванториум"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</si>
  <si>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</si>
  <si>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Цифровая образовательная среда</t>
  </si>
  <si>
    <t>Молодые профессионалы</t>
  </si>
  <si>
    <t>Число мастерских, оснащенных современной материально-технической базой по одной из компетенций (накопительным итогом);</t>
  </si>
  <si>
    <t>Содействие занятости женщин - создание условий дошкольного образования для детей в возрасте до трех лет</t>
  </si>
  <si>
    <t>Количество дополнительных мест для детей в возрасте от 1,5 до 3 лет в организациях, осуществляющих образовательную деятельность по образовательным программам дошкольного образования, созданных за счет иных межбюджетных трансфертов из федерального бюджета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</si>
  <si>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</si>
  <si>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Создание  дополнительных мест (групп) для детей в возрасте от 1,5 лет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</si>
  <si>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Количество дополнительных мест в дошкольных организациях для детей в возрасте от 2 месяцев до 3 лет</t>
  </si>
  <si>
    <t>Создание в субъектах Российской Федерации дополнительных мест для детей в возрасте от 2 мес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</si>
  <si>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Итого</t>
  </si>
  <si>
    <t>Финансовое обеспечение реализации мероприятий, тыс. руб.</t>
  </si>
  <si>
    <t xml:space="preserve">Значение целевого индикатора </t>
  </si>
  <si>
    <t xml:space="preserve">6. Сведения о реализации приоритетных национальных (региональных) проектах. </t>
  </si>
  <si>
    <t>Содействие созданию в субъектах Российской Федерации (исходя из прогнозируемой потребности) новых мест в общеобразовательных организациях</t>
  </si>
  <si>
    <t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"горизонтального" обучения и неформального образования, в общем числе обучающихся по указанным программам</t>
  </si>
  <si>
    <t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"одного окна" ("Современная цифровая образовательная среда в Российской Федерации"), в общем числе педагогических работников общего образования</t>
  </si>
  <si>
    <t>Доля детей в возрасте от 5 до 17 лет (включительно), охваченных дополнительным образованием, в общей численности детей в возрасте от 5 до 17 лет (включительно), проживающих в Ульяновской области, %</t>
  </si>
  <si>
    <t>Число участников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профориентацию, тыс. чел.</t>
  </si>
  <si>
    <t>Доля детей-инвалидов и детей с ОВЗ в возрасте от 5 до 17 лет (включительно), получающих дополнительное образование, в общей численности детей-инвалидов и детей с ОВЗ данного возраста, проживающих в Ульяновской области, %</t>
  </si>
  <si>
    <t>Число детей из Ульяновской области,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 (нарастающим итогом), чел.</t>
  </si>
  <si>
    <t>В целях выявления высокомотивированных в учебной деятельности обучающихся общеобразовательных организаций, создания условий для поддержки и продвижения одарённых детей, содействия процессам развития этнокультурного образования, сохранению культурных традиций народов Поволжья  во всех муниципальных образованиях Ульяновской области проводится школьный этап олимпиады, в котором принимают участие обучающиеся 4 - 11 классов по 21 общеобразовательному предмету, краеведению, родным (татарскому, чувашскому, мордовскому) языкам и литературе. 
В  школьном этапе олимпиады 2018-2019 учебного года приняли участие 51432 обучающихся.</t>
  </si>
  <si>
    <t>Аттестация осуществляется на заявительной основе.</t>
  </si>
  <si>
    <t>8  инновационных проектов и программ организаций, осуществляющих образовательную деятельность и находящихся на территории Ульяновской области, признанных региональными инновационными площадками, внедрённы в практику на территории Ульяновской области и (или) Российской Федерации, что составляет 5,6 % от общего количества инновационных проектов и программ организаций, осуществляющих образовательную деятельность и находящихся на территории Ульяновской области, признанных региональными инновационными площадками</t>
  </si>
  <si>
    <t>Показатель достигается за счёт использования федеральной информационно-сервисной платформы цифровой образовательной среды. 
В настоящее время на федеральным оператором проводятся работы по созданию федеральной информационно-сервисной платформы цифровой образовательной среды, которые предполагают разработку и  внедрение автоматизированной информационной системы «Маркетплейс образовательного контента и услуг» (далее – Маркетплейс). В настоящее время осуществляется пилотирование первых функциональных возможностей прототипа Маркетплейса. Регистрация в открытом формате не доступна.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</si>
</sst>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&quot;р.&quot;"/>
    <numFmt numFmtId="179" formatCode="#,##0.0000"/>
    <numFmt numFmtId="180" formatCode="0.00000"/>
    <numFmt numFmtId="181" formatCode="#,##0.00000"/>
    <numFmt numFmtId="182" formatCode="0.0000"/>
    <numFmt numFmtId="183" formatCode="#,##0.000"/>
    <numFmt numFmtId="184" formatCode="#,##0.000000"/>
    <numFmt numFmtId="185" formatCode="0.000000"/>
    <numFmt numFmtId="186" formatCode="0.0000000"/>
    <numFmt numFmtId="187" formatCode="#,##0.00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0000_р_._-;\-* #,##0.00000_р_._-;_-* &quot;-&quot;?????_р_._-;_-@_-"/>
    <numFmt numFmtId="192" formatCode="_-* #,##0.000000_р_._-;\-* #,##0.000000_р_._-;_-* &quot;-&quot;??????_р_._-;_-@_-"/>
    <numFmt numFmtId="193" formatCode="#,##0.0"/>
    <numFmt numFmtId="194" formatCode="#,##0.0000000_ ;\-#,##0.0000000\ "/>
    <numFmt numFmtId="195" formatCode="#,##0.00000_ ;\-#,##0.00000\ "/>
    <numFmt numFmtId="196" formatCode="_-* #,##0.0000_р_._-;\-* #,##0.0000_р_._-;_-* &quot;-&quot;????_р_._-;_-@_-"/>
    <numFmt numFmtId="197" formatCode="#,##0.000000&quot;р.&quot;"/>
    <numFmt numFmtId="198" formatCode="#,##0.0000_ ;\-#,##0.0000\ "/>
    <numFmt numFmtId="199" formatCode="#,##0.00000\ _₽"/>
    <numFmt numFmtId="200" formatCode="_-* #,##0.000000\ _₽_-;\-* #,##0.000000\ _₽_-;_-* &quot;-&quot;??????\ _₽_-;_-@_-"/>
  </numFmts>
  <fonts count="6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Book Antiqua"/>
      <family val="1"/>
    </font>
    <font>
      <sz val="8"/>
      <color indexed="8"/>
      <name val="Calibri"/>
      <family val="2"/>
    </font>
    <font>
      <sz val="18"/>
      <color indexed="8"/>
      <name val="Calibri"/>
      <family val="2"/>
    </font>
    <font>
      <sz val="13"/>
      <color indexed="30"/>
      <name val="Times New Roman"/>
      <family val="1"/>
    </font>
    <font>
      <sz val="10"/>
      <name val="PT Astra Serif"/>
      <family val="1"/>
    </font>
    <font>
      <b/>
      <sz val="12"/>
      <color indexed="8"/>
      <name val="PT Astra Serif"/>
      <family val="1"/>
    </font>
    <font>
      <sz val="12"/>
      <color indexed="8"/>
      <name val="PT Astra Serif"/>
      <family val="1"/>
    </font>
    <font>
      <sz val="12"/>
      <name val="PT Astra Serif"/>
      <family val="1"/>
    </font>
    <font>
      <b/>
      <sz val="10"/>
      <color indexed="8"/>
      <name val="PT Astra Serif"/>
      <family val="1"/>
    </font>
    <font>
      <b/>
      <sz val="12"/>
      <name val="PT Astra Serif"/>
      <family val="1"/>
    </font>
    <font>
      <sz val="10"/>
      <color indexed="8"/>
      <name val="PT Astra Serif"/>
      <family val="1"/>
    </font>
    <font>
      <b/>
      <i/>
      <sz val="10"/>
      <color indexed="8"/>
      <name val="PT Astra Serif"/>
      <family val="1"/>
    </font>
    <font>
      <i/>
      <sz val="10"/>
      <name val="PT Astra Serif"/>
      <family val="1"/>
    </font>
    <font>
      <b/>
      <i/>
      <sz val="10"/>
      <name val="PT Astra Serif"/>
      <family val="1"/>
    </font>
    <font>
      <b/>
      <sz val="14"/>
      <name val="PT Astra Serif"/>
      <family val="1"/>
    </font>
    <font>
      <sz val="14"/>
      <name val="PT Astra Serif"/>
      <family val="1"/>
    </font>
    <font>
      <b/>
      <sz val="10"/>
      <name val="PT Astra Serif"/>
      <family val="1"/>
    </font>
    <font>
      <sz val="13"/>
      <color indexed="30"/>
      <name val="PT Astra Serif"/>
      <family val="1"/>
    </font>
    <font>
      <b/>
      <sz val="16"/>
      <name val="PT Astra Serif"/>
      <family val="1"/>
    </font>
    <font>
      <sz val="16"/>
      <name val="Arial Cyr"/>
      <family val="0"/>
    </font>
    <font>
      <b/>
      <sz val="12"/>
      <color indexed="12"/>
      <name val="PT Astra Serif"/>
      <family val="1"/>
    </font>
    <font>
      <u val="single"/>
      <sz val="10"/>
      <color indexed="12"/>
      <name val="PT Astra Serif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26282F"/>
      <name val="PT Astra Serif"/>
      <family val="1"/>
    </font>
    <font>
      <sz val="10"/>
      <color theme="1"/>
      <name val="PT Astra Serif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59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80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180" fontId="0" fillId="0" borderId="0" xfId="0" applyNumberFormat="1" applyAlignment="1">
      <alignment/>
    </xf>
    <xf numFmtId="180" fontId="5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180" fontId="0" fillId="33" borderId="0" xfId="0" applyNumberFormat="1" applyFill="1" applyAlignment="1">
      <alignment/>
    </xf>
    <xf numFmtId="180" fontId="8" fillId="33" borderId="0" xfId="0" applyNumberFormat="1" applyFont="1" applyFill="1" applyAlignment="1">
      <alignment/>
    </xf>
    <xf numFmtId="180" fontId="0" fillId="34" borderId="0" xfId="0" applyNumberFormat="1" applyFill="1" applyAlignment="1">
      <alignment/>
    </xf>
    <xf numFmtId="171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80" fontId="11" fillId="34" borderId="10" xfId="0" applyNumberFormat="1" applyFont="1" applyFill="1" applyBorder="1" applyAlignment="1">
      <alignment horizontal="center" vertical="top" wrapText="1"/>
    </xf>
    <xf numFmtId="180" fontId="12" fillId="33" borderId="11" xfId="0" applyNumberFormat="1" applyFont="1" applyFill="1" applyBorder="1" applyAlignment="1">
      <alignment horizontal="center" vertical="top" wrapText="1"/>
    </xf>
    <xf numFmtId="180" fontId="12" fillId="33" borderId="12" xfId="0" applyNumberFormat="1" applyFont="1" applyFill="1" applyBorder="1" applyAlignment="1">
      <alignment horizontal="center" vertical="top" wrapText="1"/>
    </xf>
    <xf numFmtId="180" fontId="12" fillId="33" borderId="13" xfId="0" applyNumberFormat="1" applyFont="1" applyFill="1" applyBorder="1" applyAlignment="1">
      <alignment horizontal="center" vertical="top" wrapText="1"/>
    </xf>
    <xf numFmtId="180" fontId="11" fillId="34" borderId="14" xfId="0" applyNumberFormat="1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180" fontId="13" fillId="33" borderId="12" xfId="0" applyNumberFormat="1" applyFont="1" applyFill="1" applyBorder="1" applyAlignment="1">
      <alignment horizontal="center" vertical="top"/>
    </xf>
    <xf numFmtId="0" fontId="16" fillId="35" borderId="12" xfId="0" applyFont="1" applyFill="1" applyBorder="1" applyAlignment="1">
      <alignment horizontal="center" vertical="top" wrapText="1"/>
    </xf>
    <xf numFmtId="180" fontId="13" fillId="33" borderId="12" xfId="0" applyNumberFormat="1" applyFont="1" applyFill="1" applyBorder="1" applyAlignment="1">
      <alignment horizontal="center" vertical="top" wrapText="1"/>
    </xf>
    <xf numFmtId="180" fontId="13" fillId="33" borderId="11" xfId="0" applyNumberFormat="1" applyFont="1" applyFill="1" applyBorder="1" applyAlignment="1">
      <alignment horizontal="center" vertical="top"/>
    </xf>
    <xf numFmtId="180" fontId="13" fillId="33" borderId="13" xfId="0" applyNumberFormat="1" applyFont="1" applyFill="1" applyBorder="1" applyAlignment="1">
      <alignment horizontal="center" vertical="top"/>
    </xf>
    <xf numFmtId="180" fontId="15" fillId="34" borderId="12" xfId="42" applyNumberFormat="1" applyFont="1" applyFill="1" applyBorder="1" applyAlignment="1" applyProtection="1">
      <alignment horizontal="center" vertical="top"/>
      <protection/>
    </xf>
    <xf numFmtId="180" fontId="13" fillId="0" borderId="12" xfId="0" applyNumberFormat="1" applyFont="1" applyBorder="1" applyAlignment="1">
      <alignment vertical="center"/>
    </xf>
    <xf numFmtId="180" fontId="13" fillId="33" borderId="0" xfId="0" applyNumberFormat="1" applyFont="1" applyFill="1" applyAlignment="1">
      <alignment/>
    </xf>
    <xf numFmtId="180" fontId="12" fillId="35" borderId="11" xfId="0" applyNumberFormat="1" applyFont="1" applyFill="1" applyBorder="1" applyAlignment="1">
      <alignment horizontal="center" vertical="top" wrapText="1"/>
    </xf>
    <xf numFmtId="180" fontId="12" fillId="35" borderId="12" xfId="0" applyNumberFormat="1" applyFont="1" applyFill="1" applyBorder="1" applyAlignment="1">
      <alignment horizontal="center" vertical="top" wrapText="1"/>
    </xf>
    <xf numFmtId="180" fontId="12" fillId="35" borderId="13" xfId="0" applyNumberFormat="1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justify" vertical="top" wrapText="1"/>
    </xf>
    <xf numFmtId="0" fontId="21" fillId="36" borderId="12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justify" vertical="center" wrapText="1"/>
    </xf>
    <xf numFmtId="0" fontId="64" fillId="36" borderId="16" xfId="0" applyFont="1" applyFill="1" applyBorder="1" applyAlignment="1">
      <alignment horizontal="justify" vertical="center" wrapText="1"/>
    </xf>
    <xf numFmtId="0" fontId="11" fillId="34" borderId="10" xfId="0" applyFont="1" applyFill="1" applyBorder="1" applyAlignment="1">
      <alignment horizontal="center" vertical="top" wrapText="1"/>
    </xf>
    <xf numFmtId="49" fontId="11" fillId="34" borderId="17" xfId="0" applyNumberFormat="1" applyFont="1" applyFill="1" applyBorder="1" applyAlignment="1">
      <alignment horizontal="justify" vertical="top" wrapText="1"/>
    </xf>
    <xf numFmtId="0" fontId="11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horizontal="justify" vertical="top" wrapText="1"/>
    </xf>
    <xf numFmtId="0" fontId="12" fillId="0" borderId="11" xfId="0" applyFont="1" applyBorder="1" applyAlignment="1">
      <alignment horizontal="center" vertical="top" wrapText="1"/>
    </xf>
    <xf numFmtId="180" fontId="12" fillId="0" borderId="11" xfId="0" applyNumberFormat="1" applyFont="1" applyBorder="1" applyAlignment="1">
      <alignment horizontal="center" vertical="top"/>
    </xf>
    <xf numFmtId="180" fontId="13" fillId="0" borderId="11" xfId="0" applyNumberFormat="1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2" fontId="11" fillId="34" borderId="10" xfId="0" applyNumberFormat="1" applyFont="1" applyFill="1" applyBorder="1" applyAlignment="1">
      <alignment horizontal="center" vertical="top" wrapText="1"/>
    </xf>
    <xf numFmtId="2" fontId="12" fillId="0" borderId="11" xfId="0" applyNumberFormat="1" applyFont="1" applyBorder="1" applyAlignment="1">
      <alignment horizontal="center" vertical="top" wrapText="1"/>
    </xf>
    <xf numFmtId="2" fontId="12" fillId="0" borderId="12" xfId="0" applyNumberFormat="1" applyFont="1" applyBorder="1" applyAlignment="1">
      <alignment horizontal="center" vertical="top" wrapText="1"/>
    </xf>
    <xf numFmtId="2" fontId="12" fillId="0" borderId="13" xfId="0" applyNumberFormat="1" applyFont="1" applyBorder="1" applyAlignment="1">
      <alignment horizontal="center" vertical="top" wrapText="1"/>
    </xf>
    <xf numFmtId="2" fontId="12" fillId="33" borderId="11" xfId="0" applyNumberFormat="1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2" fontId="11" fillId="34" borderId="14" xfId="0" applyNumberFormat="1" applyFont="1" applyFill="1" applyBorder="1" applyAlignment="1">
      <alignment horizontal="center" vertical="top" wrapText="1"/>
    </xf>
    <xf numFmtId="180" fontId="13" fillId="0" borderId="12" xfId="0" applyNumberFormat="1" applyFont="1" applyBorder="1" applyAlignment="1">
      <alignment horizontal="center" vertical="top" wrapText="1"/>
    </xf>
    <xf numFmtId="180" fontId="13" fillId="0" borderId="12" xfId="0" applyNumberFormat="1" applyFont="1" applyBorder="1" applyAlignment="1">
      <alignment vertical="top" wrapText="1"/>
    </xf>
    <xf numFmtId="0" fontId="15" fillId="0" borderId="12" xfId="0" applyNumberFormat="1" applyFont="1" applyBorder="1" applyAlignment="1">
      <alignment horizontal="center" vertical="top" wrapText="1"/>
    </xf>
    <xf numFmtId="0" fontId="15" fillId="33" borderId="12" xfId="0" applyNumberFormat="1" applyFont="1" applyFill="1" applyBorder="1" applyAlignment="1">
      <alignment horizontal="center" vertical="top" wrapText="1"/>
    </xf>
    <xf numFmtId="49" fontId="11" fillId="34" borderId="17" xfId="0" applyNumberFormat="1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0" fontId="12" fillId="0" borderId="0" xfId="0" applyFont="1" applyAlignment="1">
      <alignment horizontal="justify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1" fillId="34" borderId="18" xfId="0" applyNumberFormat="1" applyFont="1" applyFill="1" applyBorder="1" applyAlignment="1">
      <alignment horizontal="justify" vertical="top" wrapText="1"/>
    </xf>
    <xf numFmtId="0" fontId="11" fillId="34" borderId="14" xfId="0" applyFont="1" applyFill="1" applyBorder="1" applyAlignment="1">
      <alignment vertical="top" wrapText="1"/>
    </xf>
    <xf numFmtId="0" fontId="12" fillId="0" borderId="11" xfId="0" applyFont="1" applyBorder="1" applyAlignment="1">
      <alignment horizontal="justify" vertical="center" wrapText="1"/>
    </xf>
    <xf numFmtId="0" fontId="11" fillId="34" borderId="12" xfId="42" applyFont="1" applyFill="1" applyBorder="1" applyAlignment="1" applyProtection="1">
      <alignment horizontal="center" vertical="top"/>
      <protection/>
    </xf>
    <xf numFmtId="0" fontId="11" fillId="34" borderId="12" xfId="0" applyFont="1" applyFill="1" applyBorder="1" applyAlignment="1">
      <alignment horizontal="justify" vertical="top" wrapText="1"/>
    </xf>
    <xf numFmtId="180" fontId="13" fillId="33" borderId="12" xfId="42" applyNumberFormat="1" applyFont="1" applyFill="1" applyBorder="1" applyAlignment="1" applyProtection="1">
      <alignment horizontal="center" vertical="top"/>
      <protection/>
    </xf>
    <xf numFmtId="0" fontId="11" fillId="34" borderId="12" xfId="0" applyFont="1" applyFill="1" applyBorder="1" applyAlignment="1">
      <alignment horizontal="center" vertical="top" wrapText="1"/>
    </xf>
    <xf numFmtId="180" fontId="12" fillId="0" borderId="19" xfId="0" applyNumberFormat="1" applyFont="1" applyBorder="1" applyAlignment="1">
      <alignment horizontal="center" vertical="top"/>
    </xf>
    <xf numFmtId="180" fontId="13" fillId="0" borderId="19" xfId="0" applyNumberFormat="1" applyFont="1" applyBorder="1" applyAlignment="1">
      <alignment horizontal="center" vertical="top"/>
    </xf>
    <xf numFmtId="0" fontId="12" fillId="0" borderId="12" xfId="0" applyFont="1" applyFill="1" applyBorder="1" applyAlignment="1">
      <alignment horizontal="justify" vertical="top" wrapText="1"/>
    </xf>
    <xf numFmtId="180" fontId="12" fillId="0" borderId="12" xfId="0" applyNumberFormat="1" applyFont="1" applyBorder="1" applyAlignment="1">
      <alignment horizontal="center" vertical="top"/>
    </xf>
    <xf numFmtId="180" fontId="13" fillId="0" borderId="12" xfId="0" applyNumberFormat="1" applyFont="1" applyBorder="1" applyAlignment="1">
      <alignment horizontal="center" vertical="top"/>
    </xf>
    <xf numFmtId="180" fontId="12" fillId="0" borderId="13" xfId="0" applyNumberFormat="1" applyFont="1" applyBorder="1" applyAlignment="1">
      <alignment horizontal="center" vertical="top"/>
    </xf>
    <xf numFmtId="180" fontId="13" fillId="0" borderId="13" xfId="0" applyNumberFormat="1" applyFont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justify" vertical="top" wrapText="1"/>
    </xf>
    <xf numFmtId="0" fontId="12" fillId="33" borderId="11" xfId="0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justify" vertical="top" wrapText="1"/>
    </xf>
    <xf numFmtId="180" fontId="12" fillId="33" borderId="12" xfId="0" applyNumberFormat="1" applyFont="1" applyFill="1" applyBorder="1" applyAlignment="1">
      <alignment horizontal="center" vertical="top"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180" fontId="13" fillId="0" borderId="12" xfId="0" applyNumberFormat="1" applyFont="1" applyBorder="1" applyAlignment="1">
      <alignment/>
    </xf>
    <xf numFmtId="49" fontId="11" fillId="34" borderId="12" xfId="0" applyNumberFormat="1" applyFont="1" applyFill="1" applyBorder="1" applyAlignment="1">
      <alignment horizontal="center" vertical="top" wrapText="1"/>
    </xf>
    <xf numFmtId="180" fontId="11" fillId="34" borderId="12" xfId="0" applyNumberFormat="1" applyFont="1" applyFill="1" applyBorder="1" applyAlignment="1">
      <alignment horizontal="center" vertical="top" wrapText="1"/>
    </xf>
    <xf numFmtId="180" fontId="0" fillId="35" borderId="0" xfId="0" applyNumberFormat="1" applyFill="1" applyAlignment="1">
      <alignment/>
    </xf>
    <xf numFmtId="180" fontId="8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2" fontId="12" fillId="33" borderId="12" xfId="0" applyNumberFormat="1" applyFont="1" applyFill="1" applyBorder="1" applyAlignment="1">
      <alignment horizontal="center" vertical="top" wrapText="1"/>
    </xf>
    <xf numFmtId="180" fontId="12" fillId="0" borderId="13" xfId="0" applyNumberFormat="1" applyFont="1" applyBorder="1" applyAlignment="1">
      <alignment horizontal="center" vertical="top" wrapText="1"/>
    </xf>
    <xf numFmtId="2" fontId="11" fillId="34" borderId="12" xfId="0" applyNumberFormat="1" applyFont="1" applyFill="1" applyBorder="1" applyAlignment="1">
      <alignment horizontal="center" vertical="top" wrapText="1"/>
    </xf>
    <xf numFmtId="180" fontId="11" fillId="37" borderId="12" xfId="0" applyNumberFormat="1" applyFont="1" applyFill="1" applyBorder="1" applyAlignment="1">
      <alignment horizontal="center" vertical="top" wrapText="1"/>
    </xf>
    <xf numFmtId="180" fontId="12" fillId="0" borderId="11" xfId="0" applyNumberFormat="1" applyFont="1" applyBorder="1" applyAlignment="1">
      <alignment horizontal="center" vertical="top" wrapText="1"/>
    </xf>
    <xf numFmtId="180" fontId="12" fillId="33" borderId="12" xfId="42" applyNumberFormat="1" applyFont="1" applyFill="1" applyBorder="1" applyAlignment="1" applyProtection="1">
      <alignment horizontal="center" vertical="top"/>
      <protection/>
    </xf>
    <xf numFmtId="180" fontId="13" fillId="33" borderId="11" xfId="42" applyNumberFormat="1" applyFont="1" applyFill="1" applyBorder="1" applyAlignment="1" applyProtection="1">
      <alignment horizontal="center" vertical="top"/>
      <protection/>
    </xf>
    <xf numFmtId="49" fontId="12" fillId="34" borderId="13" xfId="0" applyNumberFormat="1" applyFont="1" applyFill="1" applyBorder="1" applyAlignment="1">
      <alignment horizontal="justify" vertical="top" wrapText="1"/>
    </xf>
    <xf numFmtId="0" fontId="11" fillId="34" borderId="13" xfId="0" applyFont="1" applyFill="1" applyBorder="1" applyAlignment="1">
      <alignment vertical="top" wrapText="1"/>
    </xf>
    <xf numFmtId="0" fontId="12" fillId="34" borderId="13" xfId="0" applyFont="1" applyFill="1" applyBorder="1" applyAlignment="1">
      <alignment horizontal="center" vertical="top" wrapText="1"/>
    </xf>
    <xf numFmtId="2" fontId="11" fillId="34" borderId="13" xfId="0" applyNumberFormat="1" applyFont="1" applyFill="1" applyBorder="1" applyAlignment="1">
      <alignment horizontal="center" vertical="top" wrapText="1"/>
    </xf>
    <xf numFmtId="180" fontId="11" fillId="34" borderId="13" xfId="0" applyNumberFormat="1" applyFont="1" applyFill="1" applyBorder="1" applyAlignment="1">
      <alignment horizontal="center" vertical="top" wrapText="1"/>
    </xf>
    <xf numFmtId="2" fontId="15" fillId="34" borderId="12" xfId="42" applyNumberFormat="1" applyFont="1" applyFill="1" applyBorder="1" applyAlignment="1" applyProtection="1">
      <alignment horizontal="center" vertical="top"/>
      <protection/>
    </xf>
    <xf numFmtId="0" fontId="11" fillId="37" borderId="11" xfId="42" applyFont="1" applyFill="1" applyBorder="1" applyAlignment="1" applyProtection="1">
      <alignment horizontal="center" vertical="center"/>
      <protection/>
    </xf>
    <xf numFmtId="0" fontId="11" fillId="37" borderId="11" xfId="0" applyFont="1" applyFill="1" applyBorder="1" applyAlignment="1">
      <alignment horizontal="justify" vertical="center" wrapText="1"/>
    </xf>
    <xf numFmtId="180" fontId="11" fillId="37" borderId="11" xfId="42" applyNumberFormat="1" applyFont="1" applyFill="1" applyBorder="1" applyAlignment="1" applyProtection="1">
      <alignment horizontal="center" vertical="top"/>
      <protection/>
    </xf>
    <xf numFmtId="2" fontId="11" fillId="37" borderId="11" xfId="42" applyNumberFormat="1" applyFont="1" applyFill="1" applyBorder="1" applyAlignment="1" applyProtection="1">
      <alignment horizontal="center" vertical="top"/>
      <protection/>
    </xf>
    <xf numFmtId="0" fontId="11" fillId="37" borderId="12" xfId="0" applyFont="1" applyFill="1" applyBorder="1" applyAlignment="1">
      <alignment horizontal="center" vertical="top" wrapText="1"/>
    </xf>
    <xf numFmtId="0" fontId="11" fillId="37" borderId="12" xfId="0" applyFont="1" applyFill="1" applyBorder="1" applyAlignment="1">
      <alignment horizontal="justify" vertical="top" wrapText="1"/>
    </xf>
    <xf numFmtId="49" fontId="12" fillId="0" borderId="12" xfId="0" applyNumberFormat="1" applyFont="1" applyFill="1" applyBorder="1" applyAlignment="1">
      <alignment horizontal="justify" vertical="top" wrapText="1"/>
    </xf>
    <xf numFmtId="2" fontId="11" fillId="37" borderId="12" xfId="0" applyNumberFormat="1" applyFont="1" applyFill="1" applyBorder="1" applyAlignment="1">
      <alignment horizontal="center" vertical="top" wrapText="1"/>
    </xf>
    <xf numFmtId="2" fontId="13" fillId="0" borderId="12" xfId="0" applyNumberFormat="1" applyFont="1" applyBorder="1" applyAlignment="1">
      <alignment horizontal="center" vertical="top" wrapText="1"/>
    </xf>
    <xf numFmtId="2" fontId="15" fillId="33" borderId="11" xfId="42" applyNumberFormat="1" applyFont="1" applyFill="1" applyBorder="1" applyAlignment="1" applyProtection="1">
      <alignment horizontal="center" vertical="top"/>
      <protection/>
    </xf>
    <xf numFmtId="2" fontId="15" fillId="33" borderId="12" xfId="42" applyNumberFormat="1" applyFont="1" applyFill="1" applyBorder="1" applyAlignment="1" applyProtection="1">
      <alignment horizontal="center" vertical="top"/>
      <protection/>
    </xf>
    <xf numFmtId="2" fontId="12" fillId="0" borderId="12" xfId="0" applyNumberFormat="1" applyFont="1" applyFill="1" applyBorder="1" applyAlignment="1">
      <alignment horizontal="center" vertical="top" wrapText="1"/>
    </xf>
    <xf numFmtId="2" fontId="12" fillId="0" borderId="13" xfId="0" applyNumberFormat="1" applyFont="1" applyFill="1" applyBorder="1" applyAlignment="1">
      <alignment horizontal="center" vertical="top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Border="1" applyAlignment="1">
      <alignment vertical="center"/>
    </xf>
    <xf numFmtId="2" fontId="12" fillId="0" borderId="11" xfId="0" applyNumberFormat="1" applyFont="1" applyBorder="1" applyAlignment="1">
      <alignment horizontal="center" vertical="top"/>
    </xf>
    <xf numFmtId="2" fontId="12" fillId="0" borderId="12" xfId="0" applyNumberFormat="1" applyFont="1" applyBorder="1" applyAlignment="1">
      <alignment horizontal="center" vertical="top"/>
    </xf>
    <xf numFmtId="2" fontId="12" fillId="0" borderId="13" xfId="0" applyNumberFormat="1" applyFont="1" applyBorder="1" applyAlignment="1">
      <alignment horizontal="center" vertical="top"/>
    </xf>
    <xf numFmtId="2" fontId="13" fillId="0" borderId="12" xfId="0" applyNumberFormat="1" applyFont="1" applyBorder="1" applyAlignment="1">
      <alignment horizontal="center" vertical="top"/>
    </xf>
    <xf numFmtId="2" fontId="13" fillId="0" borderId="13" xfId="0" applyNumberFormat="1" applyFont="1" applyBorder="1" applyAlignment="1">
      <alignment horizontal="center" vertical="top"/>
    </xf>
    <xf numFmtId="2" fontId="13" fillId="0" borderId="11" xfId="0" applyNumberFormat="1" applyFont="1" applyBorder="1" applyAlignment="1">
      <alignment horizontal="center" vertical="top"/>
    </xf>
    <xf numFmtId="2" fontId="15" fillId="0" borderId="11" xfId="42" applyNumberFormat="1" applyFont="1" applyFill="1" applyBorder="1" applyAlignment="1" applyProtection="1">
      <alignment horizontal="center" vertical="top"/>
      <protection/>
    </xf>
    <xf numFmtId="2" fontId="12" fillId="0" borderId="12" xfId="0" applyNumberFormat="1" applyFont="1" applyFill="1" applyBorder="1" applyAlignment="1">
      <alignment horizontal="center" vertical="top"/>
    </xf>
    <xf numFmtId="2" fontId="12" fillId="33" borderId="11" xfId="0" applyNumberFormat="1" applyFont="1" applyFill="1" applyBorder="1" applyAlignment="1">
      <alignment horizontal="center" vertical="top"/>
    </xf>
    <xf numFmtId="2" fontId="12" fillId="33" borderId="12" xfId="0" applyNumberFormat="1" applyFont="1" applyFill="1" applyBorder="1" applyAlignment="1">
      <alignment horizontal="center" vertical="top"/>
    </xf>
    <xf numFmtId="2" fontId="12" fillId="0" borderId="13" xfId="0" applyNumberFormat="1" applyFont="1" applyFill="1" applyBorder="1" applyAlignment="1">
      <alignment horizontal="center" vertical="top"/>
    </xf>
    <xf numFmtId="2" fontId="12" fillId="0" borderId="11" xfId="0" applyNumberFormat="1" applyFont="1" applyFill="1" applyBorder="1" applyAlignment="1">
      <alignment horizontal="center" vertical="top"/>
    </xf>
    <xf numFmtId="2" fontId="12" fillId="0" borderId="11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2" fillId="0" borderId="13" xfId="0" applyNumberFormat="1" applyFont="1" applyBorder="1" applyAlignment="1">
      <alignment/>
    </xf>
    <xf numFmtId="2" fontId="13" fillId="0" borderId="20" xfId="0" applyNumberFormat="1" applyFont="1" applyBorder="1" applyAlignment="1">
      <alignment horizontal="center" vertical="top"/>
    </xf>
    <xf numFmtId="2" fontId="13" fillId="0" borderId="15" xfId="0" applyNumberFormat="1" applyFont="1" applyBorder="1" applyAlignment="1">
      <alignment horizontal="center" vertical="top"/>
    </xf>
    <xf numFmtId="2" fontId="12" fillId="0" borderId="15" xfId="0" applyNumberFormat="1" applyFont="1" applyBorder="1" applyAlignment="1">
      <alignment horizontal="center" vertical="top"/>
    </xf>
    <xf numFmtId="180" fontId="12" fillId="0" borderId="12" xfId="0" applyNumberFormat="1" applyFont="1" applyBorder="1" applyAlignment="1">
      <alignment horizontal="center" vertical="top" wrapText="1"/>
    </xf>
    <xf numFmtId="180" fontId="12" fillId="0" borderId="12" xfId="0" applyNumberFormat="1" applyFont="1" applyBorder="1" applyAlignment="1">
      <alignment vertical="top" wrapText="1"/>
    </xf>
    <xf numFmtId="180" fontId="15" fillId="33" borderId="12" xfId="42" applyNumberFormat="1" applyFont="1" applyFill="1" applyBorder="1" applyAlignment="1" applyProtection="1">
      <alignment horizontal="center" vertical="top"/>
      <protection/>
    </xf>
    <xf numFmtId="180" fontId="12" fillId="0" borderId="12" xfId="0" applyNumberFormat="1" applyFont="1" applyFill="1" applyBorder="1" applyAlignment="1">
      <alignment horizontal="center" vertical="top" wrapText="1"/>
    </xf>
    <xf numFmtId="180" fontId="12" fillId="0" borderId="13" xfId="0" applyNumberFormat="1" applyFont="1" applyFill="1" applyBorder="1" applyAlignment="1">
      <alignment horizontal="center" vertical="top" wrapText="1"/>
    </xf>
    <xf numFmtId="180" fontId="12" fillId="33" borderId="21" xfId="0" applyNumberFormat="1" applyFont="1" applyFill="1" applyBorder="1" applyAlignment="1">
      <alignment horizontal="center" vertical="top" wrapText="1"/>
    </xf>
    <xf numFmtId="180" fontId="12" fillId="33" borderId="16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/>
    </xf>
    <xf numFmtId="49" fontId="11" fillId="37" borderId="12" xfId="0" applyNumberFormat="1" applyFont="1" applyFill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top" wrapText="1"/>
    </xf>
    <xf numFmtId="49" fontId="11" fillId="37" borderId="11" xfId="0" applyNumberFormat="1" applyFont="1" applyFill="1" applyBorder="1" applyAlignment="1">
      <alignment horizontal="center" vertical="top" wrapText="1"/>
    </xf>
    <xf numFmtId="0" fontId="11" fillId="37" borderId="11" xfId="0" applyFont="1" applyFill="1" applyBorder="1" applyAlignment="1">
      <alignment horizontal="justify" vertical="top" wrapText="1"/>
    </xf>
    <xf numFmtId="180" fontId="11" fillId="37" borderId="11" xfId="0" applyNumberFormat="1" applyFont="1" applyFill="1" applyBorder="1" applyAlignment="1">
      <alignment horizontal="center" vertical="top" wrapText="1"/>
    </xf>
    <xf numFmtId="2" fontId="11" fillId="37" borderId="11" xfId="0" applyNumberFormat="1" applyFont="1" applyFill="1" applyBorder="1" applyAlignment="1">
      <alignment horizontal="center" vertical="top" wrapText="1"/>
    </xf>
    <xf numFmtId="49" fontId="26" fillId="37" borderId="12" xfId="0" applyNumberFormat="1" applyFont="1" applyFill="1" applyBorder="1" applyAlignment="1">
      <alignment horizontal="center" vertical="top" wrapText="1"/>
    </xf>
    <xf numFmtId="0" fontId="11" fillId="37" borderId="12" xfId="42" applyFont="1" applyFill="1" applyBorder="1" applyAlignment="1" applyProtection="1">
      <alignment horizontal="justify" vertical="top" wrapText="1"/>
      <protection/>
    </xf>
    <xf numFmtId="180" fontId="13" fillId="0" borderId="12" xfId="42" applyNumberFormat="1" applyFont="1" applyFill="1" applyBorder="1" applyAlignment="1" applyProtection="1">
      <alignment horizontal="center" vertical="top" wrapText="1"/>
      <protection/>
    </xf>
    <xf numFmtId="2" fontId="13" fillId="0" borderId="12" xfId="0" applyNumberFormat="1" applyFont="1" applyFill="1" applyBorder="1" applyAlignment="1">
      <alignment horizontal="center" vertical="top" wrapText="1"/>
    </xf>
    <xf numFmtId="180" fontId="15" fillId="37" borderId="12" xfId="42" applyNumberFormat="1" applyFont="1" applyFill="1" applyBorder="1" applyAlignment="1" applyProtection="1">
      <alignment horizontal="center" vertical="top" wrapText="1"/>
      <protection/>
    </xf>
    <xf numFmtId="2" fontId="15" fillId="37" borderId="12" xfId="42" applyNumberFormat="1" applyFont="1" applyFill="1" applyBorder="1" applyAlignment="1" applyProtection="1">
      <alignment horizontal="center" vertical="top" wrapText="1"/>
      <protection/>
    </xf>
    <xf numFmtId="180" fontId="11" fillId="33" borderId="12" xfId="0" applyNumberFormat="1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justify" vertical="top" wrapText="1"/>
    </xf>
    <xf numFmtId="180" fontId="11" fillId="34" borderId="13" xfId="60" applyNumberFormat="1" applyFont="1" applyFill="1" applyBorder="1" applyAlignment="1">
      <alignment horizontal="center" vertical="top" wrapText="1"/>
    </xf>
    <xf numFmtId="2" fontId="11" fillId="34" borderId="13" xfId="60" applyNumberFormat="1" applyFont="1" applyFill="1" applyBorder="1" applyAlignment="1">
      <alignment horizontal="center" vertical="top" wrapText="1"/>
    </xf>
    <xf numFmtId="180" fontId="0" fillId="0" borderId="0" xfId="0" applyNumberFormat="1" applyAlignment="1">
      <alignment vertical="top"/>
    </xf>
    <xf numFmtId="180" fontId="8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12" fillId="0" borderId="11" xfId="42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 vertical="top" wrapText="1"/>
    </xf>
    <xf numFmtId="49" fontId="13" fillId="0" borderId="13" xfId="0" applyNumberFormat="1" applyFont="1" applyBorder="1" applyAlignment="1">
      <alignment horizontal="center" vertical="top" wrapText="1"/>
    </xf>
    <xf numFmtId="49" fontId="15" fillId="34" borderId="12" xfId="0" applyNumberFormat="1" applyFont="1" applyFill="1" applyBorder="1" applyAlignment="1">
      <alignment horizontal="center" vertical="top" wrapText="1"/>
    </xf>
    <xf numFmtId="49" fontId="13" fillId="0" borderId="19" xfId="0" applyNumberFormat="1" applyFont="1" applyFill="1" applyBorder="1" applyAlignment="1">
      <alignment horizontal="center" vertical="top" wrapText="1"/>
    </xf>
    <xf numFmtId="180" fontId="13" fillId="35" borderId="12" xfId="0" applyNumberFormat="1" applyFont="1" applyFill="1" applyBorder="1" applyAlignment="1">
      <alignment horizontal="center" vertical="top"/>
    </xf>
    <xf numFmtId="0" fontId="12" fillId="35" borderId="11" xfId="0" applyFont="1" applyFill="1" applyBorder="1" applyAlignment="1">
      <alignment horizontal="center" vertical="top" wrapText="1"/>
    </xf>
    <xf numFmtId="180" fontId="12" fillId="35" borderId="11" xfId="42" applyNumberFormat="1" applyFont="1" applyFill="1" applyBorder="1" applyAlignment="1" applyProtection="1">
      <alignment horizontal="center" vertical="top"/>
      <protection/>
    </xf>
    <xf numFmtId="2" fontId="11" fillId="35" borderId="11" xfId="42" applyNumberFormat="1" applyFont="1" applyFill="1" applyBorder="1" applyAlignment="1" applyProtection="1">
      <alignment horizontal="center" vertical="top"/>
      <protection/>
    </xf>
    <xf numFmtId="180" fontId="11" fillId="35" borderId="11" xfId="42" applyNumberFormat="1" applyFont="1" applyFill="1" applyBorder="1" applyAlignment="1" applyProtection="1">
      <alignment horizontal="center" vertical="top"/>
      <protection/>
    </xf>
    <xf numFmtId="180" fontId="12" fillId="35" borderId="11" xfId="0" applyNumberFormat="1" applyFont="1" applyFill="1" applyBorder="1" applyAlignment="1">
      <alignment horizontal="center" vertical="top"/>
    </xf>
    <xf numFmtId="180" fontId="13" fillId="35" borderId="11" xfId="0" applyNumberFormat="1" applyFont="1" applyFill="1" applyBorder="1" applyAlignment="1">
      <alignment horizontal="center" vertical="top"/>
    </xf>
    <xf numFmtId="49" fontId="12" fillId="35" borderId="12" xfId="0" applyNumberFormat="1" applyFont="1" applyFill="1" applyBorder="1" applyAlignment="1">
      <alignment horizontal="center" vertical="top" wrapText="1"/>
    </xf>
    <xf numFmtId="0" fontId="12" fillId="35" borderId="12" xfId="0" applyFont="1" applyFill="1" applyBorder="1" applyAlignment="1">
      <alignment horizontal="justify" vertical="top" wrapText="1"/>
    </xf>
    <xf numFmtId="0" fontId="12" fillId="35" borderId="12" xfId="0" applyFont="1" applyFill="1" applyBorder="1" applyAlignment="1">
      <alignment horizontal="center" vertical="top" wrapText="1"/>
    </xf>
    <xf numFmtId="2" fontId="12" fillId="35" borderId="12" xfId="0" applyNumberFormat="1" applyFont="1" applyFill="1" applyBorder="1" applyAlignment="1">
      <alignment horizontal="center" vertical="top" wrapText="1"/>
    </xf>
    <xf numFmtId="2" fontId="12" fillId="35" borderId="12" xfId="0" applyNumberFormat="1" applyFont="1" applyFill="1" applyBorder="1" applyAlignment="1">
      <alignment horizontal="center" vertical="top"/>
    </xf>
    <xf numFmtId="180" fontId="12" fillId="35" borderId="12" xfId="0" applyNumberFormat="1" applyFont="1" applyFill="1" applyBorder="1" applyAlignment="1">
      <alignment horizontal="center" vertical="top"/>
    </xf>
    <xf numFmtId="2" fontId="12" fillId="35" borderId="11" xfId="0" applyNumberFormat="1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2" fontId="12" fillId="35" borderId="13" xfId="0" applyNumberFormat="1" applyFont="1" applyFill="1" applyBorder="1" applyAlignment="1">
      <alignment horizontal="center" vertical="top" wrapText="1"/>
    </xf>
    <xf numFmtId="180" fontId="12" fillId="35" borderId="19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justify" vertical="top" wrapText="1"/>
    </xf>
    <xf numFmtId="0" fontId="10" fillId="0" borderId="0" xfId="0" applyFont="1" applyFill="1" applyAlignment="1">
      <alignment horizontal="justify" vertical="top"/>
    </xf>
    <xf numFmtId="0" fontId="10" fillId="35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justify"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6" fillId="0" borderId="11" xfId="0" applyFont="1" applyBorder="1" applyAlignment="1">
      <alignment horizontal="justify" vertical="top" wrapText="1"/>
    </xf>
    <xf numFmtId="0" fontId="16" fillId="0" borderId="12" xfId="0" applyFont="1" applyBorder="1" applyAlignment="1">
      <alignment horizontal="justify" vertical="top" wrapText="1"/>
    </xf>
    <xf numFmtId="0" fontId="16" fillId="0" borderId="13" xfId="0" applyFont="1" applyBorder="1" applyAlignment="1">
      <alignment horizontal="justify" vertical="top" wrapText="1"/>
    </xf>
    <xf numFmtId="0" fontId="16" fillId="0" borderId="19" xfId="0" applyFont="1" applyBorder="1" applyAlignment="1">
      <alignment horizontal="justify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 wrapText="1"/>
    </xf>
    <xf numFmtId="0" fontId="10" fillId="33" borderId="0" xfId="0" applyFont="1" applyFill="1" applyAlignment="1">
      <alignment/>
    </xf>
    <xf numFmtId="0" fontId="14" fillId="0" borderId="11" xfId="0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horizontal="justify" vertical="top" wrapText="1"/>
    </xf>
    <xf numFmtId="0" fontId="22" fillId="0" borderId="13" xfId="0" applyFont="1" applyFill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22" fillId="0" borderId="13" xfId="0" applyFont="1" applyFill="1" applyBorder="1" applyAlignment="1">
      <alignment horizontal="justify" vertical="top" wrapText="1"/>
    </xf>
    <xf numFmtId="0" fontId="10" fillId="0" borderId="19" xfId="0" applyFont="1" applyBorder="1" applyAlignment="1">
      <alignment horizontal="center" vertical="top" wrapText="1"/>
    </xf>
    <xf numFmtId="0" fontId="14" fillId="35" borderId="17" xfId="0" applyFont="1" applyFill="1" applyBorder="1" applyAlignment="1">
      <alignment horizontal="justify" vertical="top" wrapText="1"/>
    </xf>
    <xf numFmtId="0" fontId="22" fillId="35" borderId="10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4" fillId="35" borderId="10" xfId="0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horizontal="center" vertical="top" wrapText="1"/>
    </xf>
    <xf numFmtId="2" fontId="22" fillId="34" borderId="10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justify" vertical="top" wrapText="1"/>
    </xf>
    <xf numFmtId="0" fontId="16" fillId="0" borderId="25" xfId="0" applyFont="1" applyBorder="1" applyAlignment="1">
      <alignment horizontal="justify" vertical="top" wrapText="1"/>
    </xf>
    <xf numFmtId="180" fontId="16" fillId="0" borderId="19" xfId="0" applyNumberFormat="1" applyFont="1" applyBorder="1" applyAlignment="1">
      <alignment vertical="center"/>
    </xf>
    <xf numFmtId="0" fontId="22" fillId="0" borderId="26" xfId="0" applyFont="1" applyFill="1" applyBorder="1" applyAlignment="1">
      <alignment horizontal="justify" vertical="top" wrapText="1"/>
    </xf>
    <xf numFmtId="0" fontId="22" fillId="0" borderId="27" xfId="0" applyFont="1" applyFill="1" applyBorder="1" applyAlignment="1">
      <alignment horizontal="justify" vertical="top" wrapText="1"/>
    </xf>
    <xf numFmtId="0" fontId="22" fillId="0" borderId="23" xfId="0" applyFont="1" applyFill="1" applyBorder="1" applyAlignment="1">
      <alignment horizontal="center" vertical="top" wrapText="1"/>
    </xf>
    <xf numFmtId="180" fontId="10" fillId="0" borderId="0" xfId="0" applyNumberFormat="1" applyFont="1" applyAlignment="1">
      <alignment vertical="center"/>
    </xf>
    <xf numFmtId="0" fontId="27" fillId="0" borderId="0" xfId="42" applyFont="1" applyAlignment="1" applyProtection="1">
      <alignment/>
      <protection/>
    </xf>
    <xf numFmtId="0" fontId="10" fillId="0" borderId="12" xfId="0" applyFont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justify" vertical="top" wrapText="1"/>
    </xf>
    <xf numFmtId="0" fontId="10" fillId="33" borderId="10" xfId="0" applyFont="1" applyFill="1" applyBorder="1" applyAlignment="1">
      <alignment horizontal="center" vertical="top" wrapText="1"/>
    </xf>
    <xf numFmtId="181" fontId="22" fillId="33" borderId="10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181" fontId="10" fillId="33" borderId="11" xfId="0" applyNumberFormat="1" applyFont="1" applyFill="1" applyBorder="1" applyAlignment="1">
      <alignment vertical="center" wrapText="1"/>
    </xf>
    <xf numFmtId="180" fontId="10" fillId="33" borderId="11" xfId="0" applyNumberFormat="1" applyFont="1" applyFill="1" applyBorder="1" applyAlignment="1">
      <alignment vertical="center" wrapText="1"/>
    </xf>
    <xf numFmtId="180" fontId="22" fillId="33" borderId="10" xfId="0" applyNumberFormat="1" applyFont="1" applyFill="1" applyBorder="1" applyAlignment="1">
      <alignment vertic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 vertical="top" wrapText="1"/>
    </xf>
    <xf numFmtId="180" fontId="10" fillId="33" borderId="19" xfId="0" applyNumberFormat="1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180" fontId="10" fillId="33" borderId="12" xfId="0" applyNumberFormat="1" applyFont="1" applyFill="1" applyBorder="1" applyAlignment="1">
      <alignment vertical="center" wrapText="1"/>
    </xf>
    <xf numFmtId="180" fontId="10" fillId="33" borderId="13" xfId="0" applyNumberFormat="1" applyFont="1" applyFill="1" applyBorder="1" applyAlignment="1">
      <alignment vertical="center" wrapText="1"/>
    </xf>
    <xf numFmtId="181" fontId="16" fillId="0" borderId="12" xfId="0" applyNumberFormat="1" applyFont="1" applyBorder="1" applyAlignment="1">
      <alignment vertical="center"/>
    </xf>
    <xf numFmtId="181" fontId="10" fillId="33" borderId="12" xfId="0" applyNumberFormat="1" applyFont="1" applyFill="1" applyBorder="1" applyAlignment="1">
      <alignment vertical="center" wrapText="1"/>
    </xf>
    <xf numFmtId="0" fontId="16" fillId="0" borderId="28" xfId="0" applyFont="1" applyBorder="1" applyAlignment="1">
      <alignment vertical="top" wrapText="1"/>
    </xf>
    <xf numFmtId="180" fontId="22" fillId="0" borderId="11" xfId="0" applyNumberFormat="1" applyFont="1" applyFill="1" applyBorder="1" applyAlignment="1">
      <alignment vertical="center" wrapText="1"/>
    </xf>
    <xf numFmtId="180" fontId="22" fillId="0" borderId="13" xfId="0" applyNumberFormat="1" applyFont="1" applyFill="1" applyBorder="1" applyAlignment="1">
      <alignment vertical="center" wrapText="1"/>
    </xf>
    <xf numFmtId="180" fontId="22" fillId="34" borderId="10" xfId="0" applyNumberFormat="1" applyFont="1" applyFill="1" applyBorder="1" applyAlignment="1">
      <alignment vertical="center" wrapText="1"/>
    </xf>
    <xf numFmtId="0" fontId="16" fillId="0" borderId="12" xfId="42" applyFont="1" applyFill="1" applyBorder="1" applyAlignment="1" applyProtection="1">
      <alignment horizontal="center" vertical="center"/>
      <protection/>
    </xf>
    <xf numFmtId="180" fontId="10" fillId="0" borderId="12" xfId="0" applyNumberFormat="1" applyFont="1" applyFill="1" applyBorder="1" applyAlignment="1">
      <alignment horizontal="right" vertical="center" wrapText="1"/>
    </xf>
    <xf numFmtId="180" fontId="10" fillId="0" borderId="13" xfId="0" applyNumberFormat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center" vertical="top" wrapText="1"/>
    </xf>
    <xf numFmtId="0" fontId="22" fillId="34" borderId="17" xfId="0" applyFont="1" applyFill="1" applyBorder="1" applyAlignment="1">
      <alignment horizontal="justify" vertical="top" wrapText="1"/>
    </xf>
    <xf numFmtId="0" fontId="22" fillId="34" borderId="28" xfId="0" applyFont="1" applyFill="1" applyBorder="1" applyAlignment="1">
      <alignment horizontal="center" vertical="top" wrapText="1"/>
    </xf>
    <xf numFmtId="180" fontId="10" fillId="0" borderId="13" xfId="0" applyNumberFormat="1" applyFont="1" applyFill="1" applyBorder="1" applyAlignment="1">
      <alignment vertical="center" wrapText="1"/>
    </xf>
    <xf numFmtId="0" fontId="22" fillId="0" borderId="28" xfId="0" applyFont="1" applyBorder="1" applyAlignment="1">
      <alignment horizontal="center" vertical="top" wrapText="1"/>
    </xf>
    <xf numFmtId="180" fontId="22" fillId="35" borderId="10" xfId="0" applyNumberFormat="1" applyFont="1" applyFill="1" applyBorder="1" applyAlignment="1">
      <alignment vertical="center" wrapText="1"/>
    </xf>
    <xf numFmtId="0" fontId="14" fillId="35" borderId="28" xfId="0" applyFont="1" applyFill="1" applyBorder="1" applyAlignment="1">
      <alignment horizontal="center" vertical="top" wrapText="1"/>
    </xf>
    <xf numFmtId="0" fontId="14" fillId="35" borderId="28" xfId="0" applyFont="1" applyFill="1" applyBorder="1" applyAlignment="1">
      <alignment horizontal="justify" vertical="top" wrapText="1"/>
    </xf>
    <xf numFmtId="0" fontId="22" fillId="33" borderId="12" xfId="0" applyFont="1" applyFill="1" applyBorder="1" applyAlignment="1">
      <alignment horizontal="center" vertical="top" wrapText="1"/>
    </xf>
    <xf numFmtId="180" fontId="10" fillId="0" borderId="11" xfId="0" applyNumberFormat="1" applyFont="1" applyFill="1" applyBorder="1" applyAlignment="1">
      <alignment vertical="center" wrapText="1"/>
    </xf>
    <xf numFmtId="180" fontId="16" fillId="33" borderId="12" xfId="0" applyNumberFormat="1" applyFont="1" applyFill="1" applyBorder="1" applyAlignment="1">
      <alignment vertical="center" wrapText="1"/>
    </xf>
    <xf numFmtId="4" fontId="22" fillId="0" borderId="13" xfId="0" applyNumberFormat="1" applyFont="1" applyFill="1" applyBorder="1" applyAlignment="1">
      <alignment horizontal="center" vertical="top" wrapText="1"/>
    </xf>
    <xf numFmtId="181" fontId="22" fillId="0" borderId="12" xfId="0" applyNumberFormat="1" applyFont="1" applyFill="1" applyBorder="1" applyAlignment="1">
      <alignment vertical="center" wrapText="1"/>
    </xf>
    <xf numFmtId="181" fontId="22" fillId="0" borderId="11" xfId="0" applyNumberFormat="1" applyFont="1" applyFill="1" applyBorder="1" applyAlignment="1">
      <alignment vertical="center" wrapText="1"/>
    </xf>
    <xf numFmtId="181" fontId="14" fillId="0" borderId="11" xfId="0" applyNumberFormat="1" applyFont="1" applyFill="1" applyBorder="1" applyAlignment="1">
      <alignment horizontal="center" vertical="top" wrapText="1"/>
    </xf>
    <xf numFmtId="181" fontId="14" fillId="0" borderId="29" xfId="0" applyNumberFormat="1" applyFont="1" applyFill="1" applyBorder="1" applyAlignment="1">
      <alignment horizontal="center" vertical="top" wrapText="1"/>
    </xf>
    <xf numFmtId="181" fontId="22" fillId="0" borderId="23" xfId="0" applyNumberFormat="1" applyFont="1" applyFill="1" applyBorder="1" applyAlignment="1">
      <alignment vertical="center" wrapText="1"/>
    </xf>
    <xf numFmtId="181" fontId="14" fillId="0" borderId="23" xfId="0" applyNumberFormat="1" applyFont="1" applyFill="1" applyBorder="1" applyAlignment="1">
      <alignment horizontal="center" vertical="top" wrapText="1"/>
    </xf>
    <xf numFmtId="181" fontId="14" fillId="0" borderId="30" xfId="0" applyNumberFormat="1" applyFont="1" applyFill="1" applyBorder="1" applyAlignment="1">
      <alignment horizontal="center" vertical="top" wrapText="1"/>
    </xf>
    <xf numFmtId="181" fontId="22" fillId="37" borderId="31" xfId="0" applyNumberFormat="1" applyFont="1" applyFill="1" applyBorder="1" applyAlignment="1">
      <alignment vertical="center" wrapText="1"/>
    </xf>
    <xf numFmtId="4" fontId="22" fillId="34" borderId="31" xfId="0" applyNumberFormat="1" applyFont="1" applyFill="1" applyBorder="1" applyAlignment="1">
      <alignment horizontal="center" vertical="top" wrapText="1"/>
    </xf>
    <xf numFmtId="4" fontId="22" fillId="34" borderId="32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181" fontId="22" fillId="0" borderId="12" xfId="0" applyNumberFormat="1" applyFont="1" applyFill="1" applyBorder="1" applyAlignment="1">
      <alignment horizontal="center" vertical="top" wrapText="1"/>
    </xf>
    <xf numFmtId="181" fontId="22" fillId="0" borderId="33" xfId="0" applyNumberFormat="1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top" wrapText="1"/>
    </xf>
    <xf numFmtId="181" fontId="22" fillId="0" borderId="23" xfId="0" applyNumberFormat="1" applyFont="1" applyFill="1" applyBorder="1" applyAlignment="1">
      <alignment horizontal="center" vertical="top" wrapText="1"/>
    </xf>
    <xf numFmtId="181" fontId="22" fillId="0" borderId="30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180" fontId="10" fillId="34" borderId="0" xfId="0" applyNumberFormat="1" applyFont="1" applyFill="1" applyAlignment="1">
      <alignment vertical="center"/>
    </xf>
    <xf numFmtId="0" fontId="14" fillId="35" borderId="12" xfId="0" applyFont="1" applyFill="1" applyBorder="1" applyAlignment="1">
      <alignment horizontal="justify" vertical="top" wrapText="1"/>
    </xf>
    <xf numFmtId="0" fontId="16" fillId="35" borderId="12" xfId="0" applyFont="1" applyFill="1" applyBorder="1" applyAlignment="1">
      <alignment horizontal="justify" vertical="top" wrapText="1"/>
    </xf>
    <xf numFmtId="0" fontId="10" fillId="0" borderId="11" xfId="0" applyFont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justify" vertical="top" wrapText="1"/>
    </xf>
    <xf numFmtId="0" fontId="22" fillId="33" borderId="11" xfId="0" applyFont="1" applyFill="1" applyBorder="1" applyAlignment="1">
      <alignment horizontal="center" vertical="top" wrapText="1"/>
    </xf>
    <xf numFmtId="0" fontId="16" fillId="35" borderId="1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22" fillId="35" borderId="12" xfId="0" applyFont="1" applyFill="1" applyBorder="1" applyAlignment="1">
      <alignment horizontal="justify" vertical="top" wrapText="1"/>
    </xf>
    <xf numFmtId="0" fontId="16" fillId="0" borderId="12" xfId="0" applyFont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justify" vertical="top" wrapText="1"/>
    </xf>
    <xf numFmtId="180" fontId="16" fillId="33" borderId="11" xfId="0" applyNumberFormat="1" applyFont="1" applyFill="1" applyBorder="1" applyAlignment="1">
      <alignment vertical="center" wrapText="1"/>
    </xf>
    <xf numFmtId="180" fontId="14" fillId="35" borderId="10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top" wrapText="1"/>
    </xf>
    <xf numFmtId="0" fontId="19" fillId="0" borderId="24" xfId="0" applyFont="1" applyFill="1" applyBorder="1" applyAlignment="1">
      <alignment horizontal="justify" vertical="top" wrapText="1"/>
    </xf>
    <xf numFmtId="0" fontId="19" fillId="0" borderId="27" xfId="0" applyFont="1" applyFill="1" applyBorder="1" applyAlignment="1">
      <alignment horizontal="justify" vertical="top" wrapText="1"/>
    </xf>
    <xf numFmtId="0" fontId="16" fillId="35" borderId="11" xfId="0" applyFont="1" applyFill="1" applyBorder="1" applyAlignment="1">
      <alignment horizontal="justify" vertical="top" wrapText="1"/>
    </xf>
    <xf numFmtId="180" fontId="16" fillId="33" borderId="13" xfId="0" applyNumberFormat="1" applyFont="1" applyFill="1" applyBorder="1" applyAlignment="1">
      <alignment vertical="center" wrapText="1"/>
    </xf>
    <xf numFmtId="4" fontId="22" fillId="34" borderId="10" xfId="0" applyNumberFormat="1" applyFont="1" applyFill="1" applyBorder="1" applyAlignment="1">
      <alignment horizontal="center" vertical="top" wrapText="1"/>
    </xf>
    <xf numFmtId="4" fontId="22" fillId="34" borderId="28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180" fontId="22" fillId="0" borderId="10" xfId="0" applyNumberFormat="1" applyFont="1" applyFill="1" applyBorder="1" applyAlignment="1">
      <alignment vertical="center" wrapText="1"/>
    </xf>
    <xf numFmtId="0" fontId="22" fillId="0" borderId="28" xfId="0" applyFont="1" applyFill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1" fontId="22" fillId="33" borderId="3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2" fillId="0" borderId="34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1" fontId="22" fillId="33" borderId="10" xfId="0" applyNumberFormat="1" applyFont="1" applyFill="1" applyBorder="1" applyAlignment="1">
      <alignment horizontal="center" vertical="center" wrapText="1"/>
    </xf>
    <xf numFmtId="11" fontId="10" fillId="33" borderId="1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1" fontId="22" fillId="35" borderId="10" xfId="0" applyNumberFormat="1" applyFont="1" applyFill="1" applyBorder="1" applyAlignment="1">
      <alignment horizontal="center" vertical="center" wrapText="1"/>
    </xf>
    <xf numFmtId="11" fontId="10" fillId="33" borderId="12" xfId="0" applyNumberFormat="1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justify" vertical="top" wrapText="1"/>
    </xf>
    <xf numFmtId="0" fontId="18" fillId="0" borderId="0" xfId="0" applyFont="1" applyFill="1" applyAlignment="1">
      <alignment horizontal="justify" vertical="top"/>
    </xf>
    <xf numFmtId="9" fontId="10" fillId="0" borderId="12" xfId="0" applyNumberFormat="1" applyFont="1" applyFill="1" applyBorder="1" applyAlignment="1">
      <alignment horizontal="justify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1" fillId="34" borderId="28" xfId="0" applyNumberFormat="1" applyFont="1" applyFill="1" applyBorder="1" applyAlignment="1">
      <alignment horizontal="center" vertical="top"/>
    </xf>
    <xf numFmtId="0" fontId="12" fillId="0" borderId="11" xfId="0" applyNumberFormat="1" applyFont="1" applyBorder="1" applyAlignment="1">
      <alignment/>
    </xf>
    <xf numFmtId="0" fontId="12" fillId="0" borderId="12" xfId="0" applyNumberFormat="1" applyFont="1" applyBorder="1" applyAlignment="1">
      <alignment/>
    </xf>
    <xf numFmtId="0" fontId="12" fillId="0" borderId="13" xfId="0" applyNumberFormat="1" applyFont="1" applyBorder="1" applyAlignment="1">
      <alignment/>
    </xf>
    <xf numFmtId="0" fontId="11" fillId="34" borderId="12" xfId="0" applyNumberFormat="1" applyFont="1" applyFill="1" applyBorder="1" applyAlignment="1">
      <alignment horizontal="center" vertical="top"/>
    </xf>
    <xf numFmtId="0" fontId="11" fillId="34" borderId="12" xfId="0" applyNumberFormat="1" applyFont="1" applyFill="1" applyBorder="1" applyAlignment="1">
      <alignment horizontal="center" vertical="top" wrapText="1"/>
    </xf>
    <xf numFmtId="0" fontId="11" fillId="37" borderId="12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center" vertical="top"/>
    </xf>
    <xf numFmtId="0" fontId="12" fillId="0" borderId="12" xfId="0" applyNumberFormat="1" applyFont="1" applyBorder="1" applyAlignment="1">
      <alignment horizontal="center" vertical="top"/>
    </xf>
    <xf numFmtId="0" fontId="12" fillId="35" borderId="11" xfId="0" applyNumberFormat="1" applyFont="1" applyFill="1" applyBorder="1" applyAlignment="1">
      <alignment horizontal="center" vertical="top" wrapText="1"/>
    </xf>
    <xf numFmtId="0" fontId="12" fillId="35" borderId="13" xfId="0" applyNumberFormat="1" applyFont="1" applyFill="1" applyBorder="1" applyAlignment="1">
      <alignment horizontal="center" vertical="top" wrapText="1"/>
    </xf>
    <xf numFmtId="0" fontId="11" fillId="34" borderId="14" xfId="0" applyNumberFormat="1" applyFont="1" applyFill="1" applyBorder="1" applyAlignment="1">
      <alignment horizontal="center" vertical="top" wrapText="1"/>
    </xf>
    <xf numFmtId="0" fontId="11" fillId="37" borderId="11" xfId="42" applyNumberFormat="1" applyFont="1" applyFill="1" applyBorder="1" applyAlignment="1" applyProtection="1">
      <alignment horizontal="center" vertical="top"/>
      <protection/>
    </xf>
    <xf numFmtId="0" fontId="11" fillId="35" borderId="11" xfId="42" applyNumberFormat="1" applyFont="1" applyFill="1" applyBorder="1" applyAlignment="1" applyProtection="1">
      <alignment horizontal="center" vertical="top"/>
      <protection/>
    </xf>
    <xf numFmtId="0" fontId="15" fillId="0" borderId="11" xfId="42" applyNumberFormat="1" applyFont="1" applyFill="1" applyBorder="1" applyAlignment="1" applyProtection="1">
      <alignment horizontal="center" vertical="top"/>
      <protection/>
    </xf>
    <xf numFmtId="0" fontId="11" fillId="34" borderId="13" xfId="0" applyNumberFormat="1" applyFont="1" applyFill="1" applyBorder="1" applyAlignment="1">
      <alignment horizontal="center" vertical="top" wrapText="1"/>
    </xf>
    <xf numFmtId="0" fontId="15" fillId="34" borderId="12" xfId="42" applyNumberFormat="1" applyFont="1" applyFill="1" applyBorder="1" applyAlignment="1" applyProtection="1">
      <alignment horizontal="center" vertical="top"/>
      <protection/>
    </xf>
    <xf numFmtId="0" fontId="12" fillId="0" borderId="12" xfId="0" applyNumberFormat="1" applyFont="1" applyFill="1" applyBorder="1" applyAlignment="1">
      <alignment horizontal="center" vertical="top"/>
    </xf>
    <xf numFmtId="0" fontId="11" fillId="37" borderId="11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center" vertical="top" wrapText="1"/>
    </xf>
    <xf numFmtId="0" fontId="12" fillId="0" borderId="12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top" wrapText="1"/>
    </xf>
    <xf numFmtId="0" fontId="12" fillId="35" borderId="12" xfId="0" applyNumberFormat="1" applyFont="1" applyFill="1" applyBorder="1" applyAlignment="1">
      <alignment horizontal="center" vertical="top"/>
    </xf>
    <xf numFmtId="0" fontId="15" fillId="37" borderId="12" xfId="42" applyNumberFormat="1" applyFont="1" applyFill="1" applyBorder="1" applyAlignment="1" applyProtection="1">
      <alignment horizontal="center" vertical="top" wrapText="1"/>
      <protection/>
    </xf>
    <xf numFmtId="0" fontId="11" fillId="34" borderId="13" xfId="60" applyNumberFormat="1" applyFont="1" applyFill="1" applyBorder="1" applyAlignment="1">
      <alignment horizontal="center" vertical="top" wrapText="1"/>
    </xf>
    <xf numFmtId="0" fontId="11" fillId="34" borderId="28" xfId="0" applyNumberFormat="1" applyFont="1" applyFill="1" applyBorder="1" applyAlignment="1">
      <alignment horizontal="center" vertical="top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2" fontId="13" fillId="35" borderId="12" xfId="0" applyNumberFormat="1" applyFont="1" applyFill="1" applyBorder="1" applyAlignment="1">
      <alignment horizontal="center" vertical="top"/>
    </xf>
    <xf numFmtId="0" fontId="16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top"/>
    </xf>
    <xf numFmtId="0" fontId="65" fillId="0" borderId="12" xfId="0" applyFont="1" applyFill="1" applyBorder="1" applyAlignment="1">
      <alignment horizontal="left" vertical="top" wrapText="1"/>
    </xf>
    <xf numFmtId="0" fontId="65" fillId="0" borderId="12" xfId="0" applyFont="1" applyFill="1" applyBorder="1" applyAlignment="1">
      <alignment horizontal="center" vertical="top" wrapText="1"/>
    </xf>
    <xf numFmtId="0" fontId="65" fillId="0" borderId="12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10" fillId="0" borderId="12" xfId="0" applyNumberFormat="1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justify" vertical="top"/>
    </xf>
    <xf numFmtId="0" fontId="10" fillId="0" borderId="0" xfId="0" applyFont="1" applyFill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0" fontId="22" fillId="0" borderId="0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justify"/>
    </xf>
    <xf numFmtId="0" fontId="1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9" fillId="0" borderId="0" xfId="0" applyFont="1" applyFill="1" applyAlignment="1">
      <alignment wrapText="1"/>
    </xf>
    <xf numFmtId="0" fontId="21" fillId="36" borderId="12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justify" vertical="top" wrapText="1"/>
    </xf>
    <xf numFmtId="49" fontId="12" fillId="0" borderId="12" xfId="0" applyNumberFormat="1" applyFont="1" applyBorder="1" applyAlignment="1">
      <alignment horizontal="justify" vertical="top" wrapText="1"/>
    </xf>
    <xf numFmtId="180" fontId="13" fillId="0" borderId="13" xfId="42" applyNumberFormat="1" applyFont="1" applyFill="1" applyBorder="1" applyAlignment="1" applyProtection="1">
      <alignment horizontal="center" vertical="top" wrapText="1"/>
      <protection/>
    </xf>
    <xf numFmtId="180" fontId="13" fillId="33" borderId="13" xfId="0" applyNumberFormat="1" applyFont="1" applyFill="1" applyBorder="1" applyAlignment="1">
      <alignment horizontal="center" vertical="top" wrapText="1"/>
    </xf>
    <xf numFmtId="2" fontId="13" fillId="0" borderId="13" xfId="0" applyNumberFormat="1" applyFont="1" applyFill="1" applyBorder="1" applyAlignment="1">
      <alignment horizontal="center" vertical="top" wrapText="1"/>
    </xf>
    <xf numFmtId="180" fontId="11" fillId="33" borderId="13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top"/>
    </xf>
    <xf numFmtId="49" fontId="12" fillId="0" borderId="19" xfId="0" applyNumberFormat="1" applyFont="1" applyBorder="1" applyAlignment="1">
      <alignment horizontal="center" vertical="top" wrapText="1"/>
    </xf>
    <xf numFmtId="0" fontId="12" fillId="0" borderId="19" xfId="0" applyFont="1" applyBorder="1" applyAlignment="1">
      <alignment horizontal="justify" vertical="top" wrapText="1"/>
    </xf>
    <xf numFmtId="0" fontId="12" fillId="35" borderId="19" xfId="0" applyFont="1" applyFill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center" wrapText="1"/>
    </xf>
    <xf numFmtId="0" fontId="10" fillId="0" borderId="35" xfId="0" applyFont="1" applyBorder="1" applyAlignment="1">
      <alignment horizontal="justify" vertical="top" wrapText="1"/>
    </xf>
    <xf numFmtId="0" fontId="10" fillId="0" borderId="36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center" vertical="top"/>
    </xf>
    <xf numFmtId="0" fontId="16" fillId="0" borderId="13" xfId="42" applyFont="1" applyFill="1" applyBorder="1" applyAlignment="1" applyProtection="1">
      <alignment horizontal="center" vertical="top"/>
      <protection/>
    </xf>
    <xf numFmtId="0" fontId="10" fillId="0" borderId="11" xfId="0" applyFont="1" applyBorder="1" applyAlignment="1">
      <alignment horizontal="justify" vertical="top" wrapText="1"/>
    </xf>
    <xf numFmtId="2" fontId="13" fillId="0" borderId="12" xfId="0" applyNumberFormat="1" applyFont="1" applyFill="1" applyBorder="1" applyAlignment="1">
      <alignment horizontal="center" vertical="top"/>
    </xf>
    <xf numFmtId="2" fontId="13" fillId="0" borderId="12" xfId="0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/>
    </xf>
    <xf numFmtId="0" fontId="12" fillId="0" borderId="12" xfId="0" applyNumberFormat="1" applyFont="1" applyBorder="1" applyAlignment="1">
      <alignment horizontal="center" vertical="top" wrapText="1"/>
    </xf>
    <xf numFmtId="0" fontId="16" fillId="35" borderId="12" xfId="0" applyNumberFormat="1" applyFont="1" applyFill="1" applyBorder="1" applyAlignment="1">
      <alignment horizontal="center" vertical="top" wrapText="1"/>
    </xf>
    <xf numFmtId="180" fontId="16" fillId="35" borderId="12" xfId="0" applyNumberFormat="1" applyFont="1" applyFill="1" applyBorder="1" applyAlignment="1">
      <alignment horizontal="center" vertical="top" wrapText="1"/>
    </xf>
    <xf numFmtId="0" fontId="10" fillId="0" borderId="12" xfId="0" applyFont="1" applyBorder="1" applyAlignment="1">
      <alignment/>
    </xf>
    <xf numFmtId="0" fontId="16" fillId="35" borderId="11" xfId="0" applyNumberFormat="1" applyFont="1" applyFill="1" applyBorder="1" applyAlignment="1">
      <alignment horizontal="center" vertical="top" wrapText="1"/>
    </xf>
    <xf numFmtId="180" fontId="16" fillId="35" borderId="11" xfId="0" applyNumberFormat="1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vertical="top" wrapText="1"/>
    </xf>
    <xf numFmtId="180" fontId="16" fillId="35" borderId="11" xfId="0" applyNumberFormat="1" applyFont="1" applyFill="1" applyBorder="1" applyAlignment="1">
      <alignment horizontal="center" vertical="center" wrapText="1"/>
    </xf>
    <xf numFmtId="180" fontId="16" fillId="35" borderId="12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justify" vertical="top" wrapText="1"/>
    </xf>
    <xf numFmtId="0" fontId="22" fillId="0" borderId="14" xfId="0" applyFont="1" applyBorder="1" applyAlignment="1">
      <alignment horizontal="center" vertical="top" wrapText="1"/>
    </xf>
    <xf numFmtId="0" fontId="22" fillId="33" borderId="14" xfId="0" applyFont="1" applyFill="1" applyBorder="1" applyAlignment="1">
      <alignment horizontal="center" vertical="center" wrapText="1"/>
    </xf>
    <xf numFmtId="180" fontId="22" fillId="33" borderId="14" xfId="0" applyNumberFormat="1" applyFont="1" applyFill="1" applyBorder="1" applyAlignment="1">
      <alignment vertical="center" wrapText="1"/>
    </xf>
    <xf numFmtId="0" fontId="14" fillId="0" borderId="14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0" fontId="14" fillId="0" borderId="12" xfId="0" applyFont="1" applyFill="1" applyBorder="1" applyAlignment="1">
      <alignment horizontal="justify" vertical="top" wrapText="1"/>
    </xf>
    <xf numFmtId="0" fontId="10" fillId="35" borderId="12" xfId="0" applyNumberFormat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justify" vertical="top" wrapText="1"/>
    </xf>
    <xf numFmtId="0" fontId="16" fillId="35" borderId="13" xfId="0" applyFont="1" applyFill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 wrapText="1"/>
    </xf>
    <xf numFmtId="0" fontId="12" fillId="35" borderId="12" xfId="0" applyNumberFormat="1" applyFont="1" applyFill="1" applyBorder="1" applyAlignment="1">
      <alignment horizontal="center" vertical="top" wrapText="1"/>
    </xf>
    <xf numFmtId="0" fontId="16" fillId="35" borderId="12" xfId="0" applyFont="1" applyFill="1" applyBorder="1" applyAlignment="1">
      <alignment horizontal="justify" vertical="top" wrapText="1"/>
    </xf>
    <xf numFmtId="180" fontId="28" fillId="33" borderId="0" xfId="0" applyNumberFormat="1" applyFont="1" applyFill="1" applyAlignment="1">
      <alignment/>
    </xf>
    <xf numFmtId="0" fontId="13" fillId="33" borderId="12" xfId="0" applyNumberFormat="1" applyFont="1" applyFill="1" applyBorder="1" applyAlignment="1">
      <alignment horizontal="center" vertical="top" wrapText="1"/>
    </xf>
    <xf numFmtId="180" fontId="13" fillId="34" borderId="12" xfId="42" applyNumberFormat="1" applyFont="1" applyFill="1" applyBorder="1" applyAlignment="1" applyProtection="1">
      <alignment horizontal="center" vertical="top"/>
      <protection/>
    </xf>
    <xf numFmtId="180" fontId="12" fillId="37" borderId="11" xfId="0" applyNumberFormat="1" applyFont="1" applyFill="1" applyBorder="1" applyAlignment="1">
      <alignment horizontal="center" vertical="top" wrapText="1"/>
    </xf>
    <xf numFmtId="180" fontId="13" fillId="37" borderId="12" xfId="42" applyNumberFormat="1" applyFont="1" applyFill="1" applyBorder="1" applyAlignment="1" applyProtection="1">
      <alignment horizontal="center" vertical="top" wrapText="1"/>
      <protection/>
    </xf>
    <xf numFmtId="0" fontId="16" fillId="35" borderId="13" xfId="0" applyFont="1" applyFill="1" applyBorder="1" applyAlignment="1">
      <alignment horizontal="justify" vertical="top" wrapText="1"/>
    </xf>
    <xf numFmtId="0" fontId="22" fillId="34" borderId="18" xfId="0" applyFont="1" applyFill="1" applyBorder="1" applyAlignment="1">
      <alignment horizontal="justify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center" wrapText="1"/>
    </xf>
    <xf numFmtId="180" fontId="22" fillId="34" borderId="14" xfId="0" applyNumberFormat="1" applyFont="1" applyFill="1" applyBorder="1" applyAlignment="1">
      <alignment vertical="center" wrapText="1"/>
    </xf>
    <xf numFmtId="0" fontId="22" fillId="34" borderId="14" xfId="0" applyFont="1" applyFill="1" applyBorder="1" applyAlignment="1">
      <alignment horizontal="center" vertical="top" wrapText="1"/>
    </xf>
    <xf numFmtId="0" fontId="22" fillId="34" borderId="37" xfId="0" applyFont="1" applyFill="1" applyBorder="1" applyAlignment="1">
      <alignment horizontal="center" vertical="top" wrapText="1"/>
    </xf>
    <xf numFmtId="180" fontId="13" fillId="0" borderId="12" xfId="42" applyNumberFormat="1" applyFont="1" applyFill="1" applyBorder="1" applyAlignment="1" applyProtection="1">
      <alignment horizontal="center" vertical="top"/>
      <protection/>
    </xf>
    <xf numFmtId="2" fontId="15" fillId="0" borderId="12" xfId="42" applyNumberFormat="1" applyFont="1" applyFill="1" applyBorder="1" applyAlignment="1" applyProtection="1">
      <alignment horizontal="center" vertical="top"/>
      <protection/>
    </xf>
    <xf numFmtId="0" fontId="15" fillId="0" borderId="12" xfId="42" applyNumberFormat="1" applyFont="1" applyFill="1" applyBorder="1" applyAlignment="1" applyProtection="1">
      <alignment horizontal="center" vertical="top"/>
      <protection/>
    </xf>
    <xf numFmtId="0" fontId="12" fillId="0" borderId="12" xfId="42" applyFont="1" applyFill="1" applyBorder="1" applyAlignment="1" applyProtection="1">
      <alignment horizontal="left" vertical="center"/>
      <protection/>
    </xf>
    <xf numFmtId="0" fontId="11" fillId="37" borderId="12" xfId="42" applyFont="1" applyFill="1" applyBorder="1" applyAlignment="1" applyProtection="1">
      <alignment horizontal="center" vertical="center"/>
      <protection/>
    </xf>
    <xf numFmtId="0" fontId="11" fillId="37" borderId="12" xfId="0" applyFont="1" applyFill="1" applyBorder="1" applyAlignment="1">
      <alignment horizontal="justify" vertical="center" wrapText="1"/>
    </xf>
    <xf numFmtId="180" fontId="13" fillId="37" borderId="12" xfId="42" applyNumberFormat="1" applyFont="1" applyFill="1" applyBorder="1" applyAlignment="1" applyProtection="1">
      <alignment horizontal="center" vertical="top"/>
      <protection/>
    </xf>
    <xf numFmtId="2" fontId="15" fillId="37" borderId="12" xfId="42" applyNumberFormat="1" applyFont="1" applyFill="1" applyBorder="1" applyAlignment="1" applyProtection="1">
      <alignment horizontal="center" vertical="top"/>
      <protection/>
    </xf>
    <xf numFmtId="180" fontId="15" fillId="37" borderId="12" xfId="42" applyNumberFormat="1" applyFont="1" applyFill="1" applyBorder="1" applyAlignment="1" applyProtection="1">
      <alignment horizontal="center" vertical="top"/>
      <protection/>
    </xf>
    <xf numFmtId="180" fontId="12" fillId="37" borderId="12" xfId="42" applyNumberFormat="1" applyFont="1" applyFill="1" applyBorder="1" applyAlignment="1" applyProtection="1">
      <alignment horizontal="center" vertical="top"/>
      <protection/>
    </xf>
    <xf numFmtId="180" fontId="12" fillId="37" borderId="12" xfId="0" applyNumberFormat="1" applyFont="1" applyFill="1" applyBorder="1" applyAlignment="1">
      <alignment horizontal="center" vertical="top"/>
    </xf>
    <xf numFmtId="180" fontId="13" fillId="37" borderId="12" xfId="0" applyNumberFormat="1" applyFont="1" applyFill="1" applyBorder="1" applyAlignment="1">
      <alignment horizontal="center" vertical="top"/>
    </xf>
    <xf numFmtId="0" fontId="15" fillId="37" borderId="12" xfId="42" applyNumberFormat="1" applyFont="1" applyFill="1" applyBorder="1" applyAlignment="1" applyProtection="1">
      <alignment horizontal="center" vertical="top"/>
      <protection/>
    </xf>
    <xf numFmtId="180" fontId="22" fillId="0" borderId="10" xfId="0" applyNumberFormat="1" applyFont="1" applyFill="1" applyBorder="1" applyAlignment="1">
      <alignment horizontal="right" vertical="center" wrapText="1"/>
    </xf>
    <xf numFmtId="0" fontId="14" fillId="35" borderId="10" xfId="0" applyFont="1" applyFill="1" applyBorder="1" applyAlignment="1">
      <alignment horizontal="justify" vertical="top" wrapText="1"/>
    </xf>
    <xf numFmtId="0" fontId="14" fillId="0" borderId="28" xfId="0" applyFont="1" applyFill="1" applyBorder="1" applyAlignment="1">
      <alignment horizontal="center" vertical="top" wrapText="1"/>
    </xf>
    <xf numFmtId="0" fontId="12" fillId="0" borderId="13" xfId="42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>
      <alignment horizontal="justify" vertical="top" wrapText="1"/>
    </xf>
    <xf numFmtId="0" fontId="16" fillId="0" borderId="12" xfId="0" applyNumberFormat="1" applyFont="1" applyFill="1" applyBorder="1" applyAlignment="1">
      <alignment horizontal="center" vertical="top" wrapText="1"/>
    </xf>
    <xf numFmtId="180" fontId="16" fillId="0" borderId="12" xfId="0" applyNumberFormat="1" applyFont="1" applyFill="1" applyBorder="1" applyAlignment="1">
      <alignment horizontal="center" vertical="top" wrapText="1"/>
    </xf>
    <xf numFmtId="180" fontId="10" fillId="35" borderId="12" xfId="0" applyNumberFormat="1" applyFont="1" applyFill="1" applyBorder="1" applyAlignment="1">
      <alignment horizontal="center" vertical="top" wrapText="1"/>
    </xf>
    <xf numFmtId="0" fontId="10" fillId="0" borderId="13" xfId="0" applyFont="1" applyBorder="1" applyAlignment="1">
      <alignment/>
    </xf>
    <xf numFmtId="0" fontId="22" fillId="37" borderId="18" xfId="0" applyFont="1" applyFill="1" applyBorder="1" applyAlignment="1">
      <alignment horizontal="justify" vertical="top" wrapText="1"/>
    </xf>
    <xf numFmtId="0" fontId="10" fillId="37" borderId="14" xfId="0" applyFont="1" applyFill="1" applyBorder="1" applyAlignment="1">
      <alignment horizontal="center" vertical="top" wrapText="1"/>
    </xf>
    <xf numFmtId="0" fontId="10" fillId="37" borderId="14" xfId="0" applyFont="1" applyFill="1" applyBorder="1" applyAlignment="1">
      <alignment horizontal="center" vertical="center" wrapText="1"/>
    </xf>
    <xf numFmtId="181" fontId="22" fillId="37" borderId="14" xfId="0" applyNumberFormat="1" applyFont="1" applyFill="1" applyBorder="1" applyAlignment="1">
      <alignment vertical="center" wrapText="1"/>
    </xf>
    <xf numFmtId="181" fontId="14" fillId="37" borderId="14" xfId="0" applyNumberFormat="1" applyFont="1" applyFill="1" applyBorder="1" applyAlignment="1">
      <alignment horizontal="center" vertical="top" wrapText="1"/>
    </xf>
    <xf numFmtId="181" fontId="14" fillId="37" borderId="37" xfId="0" applyNumberFormat="1" applyFont="1" applyFill="1" applyBorder="1" applyAlignment="1">
      <alignment horizontal="center" vertical="top" wrapText="1"/>
    </xf>
    <xf numFmtId="180" fontId="11" fillId="37" borderId="13" xfId="0" applyNumberFormat="1" applyFont="1" applyFill="1" applyBorder="1" applyAlignment="1">
      <alignment horizontal="center" vertical="top" wrapText="1"/>
    </xf>
    <xf numFmtId="181" fontId="22" fillId="0" borderId="10" xfId="0" applyNumberFormat="1" applyFont="1" applyFill="1" applyBorder="1" applyAlignment="1">
      <alignment vertical="center" wrapText="1"/>
    </xf>
    <xf numFmtId="181" fontId="10" fillId="0" borderId="12" xfId="0" applyNumberFormat="1" applyFont="1" applyFill="1" applyBorder="1" applyAlignment="1">
      <alignment vertical="center" wrapText="1"/>
    </xf>
    <xf numFmtId="181" fontId="10" fillId="0" borderId="13" xfId="0" applyNumberFormat="1" applyFont="1" applyFill="1" applyBorder="1" applyAlignment="1">
      <alignment vertical="center" wrapText="1"/>
    </xf>
    <xf numFmtId="180" fontId="15" fillId="37" borderId="13" xfId="42" applyNumberFormat="1" applyFont="1" applyFill="1" applyBorder="1" applyAlignment="1" applyProtection="1">
      <alignment horizontal="center" vertical="top" wrapText="1"/>
      <protection/>
    </xf>
    <xf numFmtId="180" fontId="15" fillId="37" borderId="13" xfId="0" applyNumberFormat="1" applyFont="1" applyFill="1" applyBorder="1" applyAlignment="1">
      <alignment horizontal="center" vertical="top" wrapText="1"/>
    </xf>
    <xf numFmtId="2" fontId="15" fillId="37" borderId="13" xfId="0" applyNumberFormat="1" applyFont="1" applyFill="1" applyBorder="1" applyAlignment="1">
      <alignment horizontal="center" vertical="top" wrapText="1"/>
    </xf>
    <xf numFmtId="2" fontId="11" fillId="37" borderId="13" xfId="0" applyNumberFormat="1" applyFont="1" applyFill="1" applyBorder="1" applyAlignment="1">
      <alignment horizontal="center" vertical="top"/>
    </xf>
    <xf numFmtId="180" fontId="11" fillId="37" borderId="13" xfId="0" applyNumberFormat="1" applyFont="1" applyFill="1" applyBorder="1" applyAlignment="1">
      <alignment horizontal="center" vertical="top"/>
    </xf>
    <xf numFmtId="180" fontId="15" fillId="37" borderId="13" xfId="0" applyNumberFormat="1" applyFont="1" applyFill="1" applyBorder="1" applyAlignment="1">
      <alignment horizontal="center" vertical="top"/>
    </xf>
    <xf numFmtId="0" fontId="11" fillId="37" borderId="13" xfId="0" applyNumberFormat="1" applyFont="1" applyFill="1" applyBorder="1" applyAlignment="1">
      <alignment horizontal="center" vertical="top"/>
    </xf>
    <xf numFmtId="0" fontId="12" fillId="35" borderId="12" xfId="0" applyFont="1" applyFill="1" applyBorder="1" applyAlignment="1">
      <alignment horizontal="justify" vertical="top" wrapText="1"/>
    </xf>
    <xf numFmtId="180" fontId="12" fillId="0" borderId="11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3" fillId="35" borderId="12" xfId="0" applyNumberFormat="1" applyFont="1" applyFill="1" applyBorder="1" applyAlignment="1">
      <alignment/>
    </xf>
    <xf numFmtId="2" fontId="13" fillId="0" borderId="12" xfId="0" applyNumberFormat="1" applyFont="1" applyBorder="1" applyAlignment="1">
      <alignment/>
    </xf>
    <xf numFmtId="0" fontId="13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NumberFormat="1" applyBorder="1" applyAlignment="1">
      <alignment/>
    </xf>
    <xf numFmtId="180" fontId="3" fillId="0" borderId="12" xfId="0" applyNumberFormat="1" applyFont="1" applyBorder="1" applyAlignment="1">
      <alignment/>
    </xf>
    <xf numFmtId="181" fontId="16" fillId="0" borderId="13" xfId="0" applyNumberFormat="1" applyFont="1" applyBorder="1" applyAlignment="1">
      <alignment vertical="center"/>
    </xf>
    <xf numFmtId="11" fontId="22" fillId="0" borderId="10" xfId="0" applyNumberFormat="1" applyFont="1" applyFill="1" applyBorder="1" applyAlignment="1">
      <alignment horizontal="center" vertical="center" wrapText="1"/>
    </xf>
    <xf numFmtId="11" fontId="10" fillId="0" borderId="12" xfId="0" applyNumberFormat="1" applyFont="1" applyFill="1" applyBorder="1" applyAlignment="1">
      <alignment horizontal="center" vertical="center" wrapText="1"/>
    </xf>
    <xf numFmtId="180" fontId="10" fillId="0" borderId="0" xfId="0" applyNumberFormat="1" applyFont="1" applyBorder="1" applyAlignment="1">
      <alignment vertical="center"/>
    </xf>
    <xf numFmtId="180" fontId="10" fillId="33" borderId="13" xfId="0" applyNumberFormat="1" applyFont="1" applyFill="1" applyBorder="1" applyAlignment="1">
      <alignment horizontal="right" vertical="center" wrapText="1"/>
    </xf>
    <xf numFmtId="0" fontId="16" fillId="35" borderId="12" xfId="0" applyNumberFormat="1" applyFont="1" applyFill="1" applyBorder="1" applyAlignment="1">
      <alignment horizontal="center" vertical="center" wrapText="1"/>
    </xf>
    <xf numFmtId="0" fontId="16" fillId="35" borderId="13" xfId="0" applyNumberFormat="1" applyFont="1" applyFill="1" applyBorder="1" applyAlignment="1">
      <alignment horizontal="center" vertical="center" wrapText="1"/>
    </xf>
    <xf numFmtId="0" fontId="14" fillId="35" borderId="10" xfId="0" applyNumberFormat="1" applyFont="1" applyFill="1" applyBorder="1" applyAlignment="1">
      <alignment horizontal="center" vertical="center" wrapText="1"/>
    </xf>
    <xf numFmtId="11" fontId="14" fillId="35" borderId="10" xfId="0" applyNumberFormat="1" applyFont="1" applyFill="1" applyBorder="1" applyAlignment="1">
      <alignment horizontal="center" vertical="center" wrapText="1"/>
    </xf>
    <xf numFmtId="11" fontId="16" fillId="0" borderId="12" xfId="0" applyNumberFormat="1" applyFont="1" applyFill="1" applyBorder="1" applyAlignment="1">
      <alignment horizontal="center" vertical="center" wrapText="1"/>
    </xf>
    <xf numFmtId="11" fontId="16" fillId="0" borderId="13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180" fontId="13" fillId="33" borderId="0" xfId="0" applyNumberFormat="1" applyFont="1" applyFill="1" applyAlignment="1">
      <alignment horizontal="center" vertical="top"/>
    </xf>
    <xf numFmtId="0" fontId="12" fillId="35" borderId="12" xfId="42" applyFont="1" applyFill="1" applyBorder="1" applyAlignment="1" applyProtection="1">
      <alignment horizontal="center" vertical="top"/>
      <protection/>
    </xf>
    <xf numFmtId="180" fontId="15" fillId="35" borderId="12" xfId="42" applyNumberFormat="1" applyFont="1" applyFill="1" applyBorder="1" applyAlignment="1" applyProtection="1">
      <alignment horizontal="center" vertical="top"/>
      <protection/>
    </xf>
    <xf numFmtId="180" fontId="13" fillId="35" borderId="12" xfId="42" applyNumberFormat="1" applyFont="1" applyFill="1" applyBorder="1" applyAlignment="1" applyProtection="1">
      <alignment horizontal="center" vertical="top" wrapText="1"/>
      <protection/>
    </xf>
    <xf numFmtId="2" fontId="15" fillId="35" borderId="12" xfId="42" applyNumberFormat="1" applyFont="1" applyFill="1" applyBorder="1" applyAlignment="1" applyProtection="1">
      <alignment horizontal="center" vertical="top"/>
      <protection/>
    </xf>
    <xf numFmtId="180" fontId="13" fillId="35" borderId="12" xfId="42" applyNumberFormat="1" applyFont="1" applyFill="1" applyBorder="1" applyAlignment="1" applyProtection="1">
      <alignment horizontal="center" vertical="top"/>
      <protection/>
    </xf>
    <xf numFmtId="0" fontId="15" fillId="35" borderId="12" xfId="42" applyNumberFormat="1" applyFont="1" applyFill="1" applyBorder="1" applyAlignment="1" applyProtection="1">
      <alignment horizontal="center" vertical="top"/>
      <protection/>
    </xf>
    <xf numFmtId="0" fontId="12" fillId="35" borderId="13" xfId="42" applyFont="1" applyFill="1" applyBorder="1" applyAlignment="1" applyProtection="1">
      <alignment horizontal="center" vertical="top"/>
      <protection/>
    </xf>
    <xf numFmtId="0" fontId="12" fillId="35" borderId="13" xfId="0" applyFont="1" applyFill="1" applyBorder="1" applyAlignment="1">
      <alignment horizontal="justify" vertical="top" wrapText="1"/>
    </xf>
    <xf numFmtId="180" fontId="15" fillId="35" borderId="13" xfId="42" applyNumberFormat="1" applyFont="1" applyFill="1" applyBorder="1" applyAlignment="1" applyProtection="1">
      <alignment horizontal="center" vertical="top"/>
      <protection/>
    </xf>
    <xf numFmtId="180" fontId="13" fillId="35" borderId="13" xfId="42" applyNumberFormat="1" applyFont="1" applyFill="1" applyBorder="1" applyAlignment="1" applyProtection="1">
      <alignment horizontal="center" vertical="top" wrapText="1"/>
      <protection/>
    </xf>
    <xf numFmtId="2" fontId="15" fillId="35" borderId="13" xfId="42" applyNumberFormat="1" applyFont="1" applyFill="1" applyBorder="1" applyAlignment="1" applyProtection="1">
      <alignment horizontal="center" vertical="top"/>
      <protection/>
    </xf>
    <xf numFmtId="180" fontId="13" fillId="35" borderId="13" xfId="42" applyNumberFormat="1" applyFont="1" applyFill="1" applyBorder="1" applyAlignment="1" applyProtection="1">
      <alignment horizontal="center" vertical="top"/>
      <protection/>
    </xf>
    <xf numFmtId="180" fontId="13" fillId="35" borderId="19" xfId="0" applyNumberFormat="1" applyFont="1" applyFill="1" applyBorder="1" applyAlignment="1">
      <alignment horizontal="center" vertical="top"/>
    </xf>
    <xf numFmtId="0" fontId="15" fillId="35" borderId="13" xfId="42" applyNumberFormat="1" applyFont="1" applyFill="1" applyBorder="1" applyAlignment="1" applyProtection="1">
      <alignment horizontal="center" vertical="top"/>
      <protection/>
    </xf>
    <xf numFmtId="0" fontId="10" fillId="35" borderId="12" xfId="0" applyFont="1" applyFill="1" applyBorder="1" applyAlignment="1">
      <alignment horizontal="left" vertical="top" wrapText="1"/>
    </xf>
    <xf numFmtId="0" fontId="10" fillId="35" borderId="0" xfId="0" applyFont="1" applyFill="1" applyAlignment="1">
      <alignment horizontal="justify" vertical="top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10" fillId="0" borderId="39" xfId="0" applyFont="1" applyBorder="1" applyAlignment="1">
      <alignment vertical="center" wrapText="1"/>
    </xf>
    <xf numFmtId="0" fontId="22" fillId="0" borderId="39" xfId="0" applyFont="1" applyBorder="1" applyAlignment="1">
      <alignment vertical="center" wrapText="1"/>
    </xf>
    <xf numFmtId="0" fontId="10" fillId="37" borderId="38" xfId="0" applyFont="1" applyFill="1" applyBorder="1" applyAlignment="1">
      <alignment horizontal="center" vertical="center" wrapText="1"/>
    </xf>
    <xf numFmtId="0" fontId="10" fillId="37" borderId="39" xfId="0" applyFont="1" applyFill="1" applyBorder="1" applyAlignment="1">
      <alignment vertical="center" wrapText="1"/>
    </xf>
    <xf numFmtId="0" fontId="10" fillId="37" borderId="39" xfId="0" applyFont="1" applyFill="1" applyBorder="1" applyAlignment="1">
      <alignment horizontal="center" vertical="center" wrapText="1"/>
    </xf>
    <xf numFmtId="0" fontId="10" fillId="36" borderId="38" xfId="0" applyFont="1" applyFill="1" applyBorder="1" applyAlignment="1">
      <alignment horizontal="center" vertical="center" wrapText="1"/>
    </xf>
    <xf numFmtId="0" fontId="10" fillId="36" borderId="39" xfId="0" applyFont="1" applyFill="1" applyBorder="1" applyAlignment="1">
      <alignment vertical="center" wrapText="1"/>
    </xf>
    <xf numFmtId="0" fontId="10" fillId="36" borderId="39" xfId="0" applyFont="1" applyFill="1" applyBorder="1" applyAlignment="1">
      <alignment horizontal="center" vertical="center" wrapText="1"/>
    </xf>
    <xf numFmtId="0" fontId="10" fillId="37" borderId="39" xfId="0" applyFont="1" applyFill="1" applyBorder="1" applyAlignment="1">
      <alignment horizontal="left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10" fillId="37" borderId="39" xfId="0" applyFont="1" applyFill="1" applyBorder="1" applyAlignment="1">
      <alignment horizontal="left" vertical="top" wrapText="1"/>
    </xf>
    <xf numFmtId="0" fontId="10" fillId="37" borderId="39" xfId="0" applyFont="1" applyFill="1" applyBorder="1" applyAlignment="1">
      <alignment vertical="top" wrapText="1"/>
    </xf>
    <xf numFmtId="0" fontId="10" fillId="35" borderId="12" xfId="0" applyFont="1" applyFill="1" applyBorder="1" applyAlignment="1">
      <alignment horizontal="center" vertical="top"/>
    </xf>
    <xf numFmtId="0" fontId="10" fillId="35" borderId="12" xfId="0" applyFont="1" applyFill="1" applyBorder="1" applyAlignment="1">
      <alignment horizontal="justify" vertical="top"/>
    </xf>
    <xf numFmtId="49" fontId="13" fillId="0" borderId="13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20" fillId="0" borderId="42" xfId="0" applyFont="1" applyBorder="1" applyAlignment="1">
      <alignment horizontal="center" vertical="top"/>
    </xf>
    <xf numFmtId="180" fontId="20" fillId="0" borderId="42" xfId="0" applyNumberFormat="1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 wrapText="1"/>
    </xf>
    <xf numFmtId="0" fontId="13" fillId="0" borderId="12" xfId="0" applyNumberFormat="1" applyFont="1" applyBorder="1" applyAlignment="1">
      <alignment horizontal="center" vertical="top" wrapText="1"/>
    </xf>
    <xf numFmtId="0" fontId="15" fillId="38" borderId="13" xfId="42" applyFont="1" applyFill="1" applyBorder="1" applyAlignment="1" applyProtection="1">
      <alignment vertical="top"/>
      <protection/>
    </xf>
    <xf numFmtId="0" fontId="15" fillId="38" borderId="43" xfId="42" applyFont="1" applyFill="1" applyBorder="1" applyAlignment="1" applyProtection="1">
      <alignment horizontal="left" vertical="top" wrapText="1"/>
      <protection/>
    </xf>
    <xf numFmtId="0" fontId="15" fillId="38" borderId="44" xfId="42" applyFont="1" applyFill="1" applyBorder="1" applyAlignment="1" applyProtection="1">
      <alignment horizontal="left" vertical="top" wrapText="1"/>
      <protection/>
    </xf>
    <xf numFmtId="0" fontId="15" fillId="38" borderId="41" xfId="42" applyFont="1" applyFill="1" applyBorder="1" applyAlignment="1" applyProtection="1">
      <alignment horizontal="left" vertical="top" wrapText="1"/>
      <protection/>
    </xf>
    <xf numFmtId="0" fontId="15" fillId="38" borderId="43" xfId="42" applyFont="1" applyFill="1" applyBorder="1" applyAlignment="1" applyProtection="1">
      <alignment horizontal="left" vertical="top"/>
      <protection/>
    </xf>
    <xf numFmtId="0" fontId="15" fillId="38" borderId="44" xfId="42" applyFont="1" applyFill="1" applyBorder="1" applyAlignment="1" applyProtection="1">
      <alignment horizontal="left" vertical="top"/>
      <protection/>
    </xf>
    <xf numFmtId="0" fontId="15" fillId="38" borderId="41" xfId="42" applyFont="1" applyFill="1" applyBorder="1" applyAlignment="1" applyProtection="1">
      <alignment horizontal="left" vertical="top"/>
      <protection/>
    </xf>
    <xf numFmtId="49" fontId="13" fillId="0" borderId="13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justify" vertical="top" wrapText="1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13" fillId="35" borderId="12" xfId="0" applyFont="1" applyFill="1" applyBorder="1" applyAlignment="1">
      <alignment horizontal="center" vertical="top" wrapText="1"/>
    </xf>
    <xf numFmtId="180" fontId="11" fillId="33" borderId="16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top" wrapText="1"/>
    </xf>
    <xf numFmtId="0" fontId="12" fillId="0" borderId="12" xfId="0" applyNumberFormat="1" applyFont="1" applyBorder="1" applyAlignment="1">
      <alignment horizontal="center" vertical="top"/>
    </xf>
    <xf numFmtId="180" fontId="12" fillId="0" borderId="16" xfId="0" applyNumberFormat="1" applyFont="1" applyFill="1" applyBorder="1" applyAlignment="1">
      <alignment horizontal="center" vertical="center" wrapText="1"/>
    </xf>
    <xf numFmtId="180" fontId="12" fillId="0" borderId="15" xfId="0" applyNumberFormat="1" applyFont="1" applyFill="1" applyBorder="1" applyAlignment="1">
      <alignment horizontal="center" vertical="center" wrapText="1"/>
    </xf>
    <xf numFmtId="180" fontId="11" fillId="35" borderId="12" xfId="0" applyNumberFormat="1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top"/>
    </xf>
    <xf numFmtId="0" fontId="0" fillId="0" borderId="45" xfId="0" applyFill="1" applyBorder="1" applyAlignment="1">
      <alignment horizontal="justify" vertical="top"/>
    </xf>
    <xf numFmtId="0" fontId="0" fillId="0" borderId="15" xfId="0" applyFill="1" applyBorder="1" applyAlignment="1">
      <alignment horizontal="justify" vertical="top"/>
    </xf>
    <xf numFmtId="0" fontId="17" fillId="0" borderId="16" xfId="0" applyFont="1" applyFill="1" applyBorder="1" applyAlignment="1">
      <alignment horizontal="justify" vertical="top" wrapText="1"/>
    </xf>
    <xf numFmtId="0" fontId="0" fillId="0" borderId="45" xfId="0" applyFill="1" applyBorder="1" applyAlignment="1">
      <alignment horizontal="justify" vertical="top" wrapText="1"/>
    </xf>
    <xf numFmtId="0" fontId="0" fillId="0" borderId="15" xfId="0" applyFill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top" wrapText="1"/>
    </xf>
    <xf numFmtId="0" fontId="22" fillId="0" borderId="0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justify" vertical="top" wrapText="1"/>
    </xf>
    <xf numFmtId="0" fontId="10" fillId="0" borderId="11" xfId="0" applyFont="1" applyFill="1" applyBorder="1" applyAlignment="1">
      <alignment horizontal="justify" vertical="top" wrapText="1"/>
    </xf>
    <xf numFmtId="0" fontId="19" fillId="34" borderId="46" xfId="0" applyFont="1" applyFill="1" applyBorder="1" applyAlignment="1">
      <alignment horizontal="justify" vertical="top" wrapText="1"/>
    </xf>
    <xf numFmtId="0" fontId="18" fillId="34" borderId="31" xfId="0" applyFont="1" applyFill="1" applyBorder="1" applyAlignment="1">
      <alignment vertical="top"/>
    </xf>
    <xf numFmtId="0" fontId="14" fillId="34" borderId="43" xfId="0" applyFont="1" applyFill="1" applyBorder="1" applyAlignment="1">
      <alignment horizontal="center" vertical="center" wrapText="1"/>
    </xf>
    <xf numFmtId="0" fontId="14" fillId="34" borderId="44" xfId="0" applyFont="1" applyFill="1" applyBorder="1" applyAlignment="1">
      <alignment horizontal="center" vertical="center" wrapText="1"/>
    </xf>
    <xf numFmtId="0" fontId="14" fillId="34" borderId="41" xfId="0" applyFont="1" applyFill="1" applyBorder="1" applyAlignment="1">
      <alignment horizontal="center" vertical="center" wrapText="1"/>
    </xf>
    <xf numFmtId="0" fontId="14" fillId="34" borderId="43" xfId="0" applyFont="1" applyFill="1" applyBorder="1" applyAlignment="1">
      <alignment horizontal="center" vertical="top" wrapText="1"/>
    </xf>
    <xf numFmtId="0" fontId="14" fillId="34" borderId="44" xfId="0" applyFont="1" applyFill="1" applyBorder="1" applyAlignment="1">
      <alignment horizontal="center" vertical="top" wrapText="1"/>
    </xf>
    <xf numFmtId="0" fontId="14" fillId="34" borderId="41" xfId="0" applyFont="1" applyFill="1" applyBorder="1" applyAlignment="1">
      <alignment horizontal="center" vertical="top" wrapText="1"/>
    </xf>
    <xf numFmtId="0" fontId="22" fillId="34" borderId="43" xfId="0" applyFont="1" applyFill="1" applyBorder="1" applyAlignment="1">
      <alignment horizontal="center" vertical="top" wrapText="1"/>
    </xf>
    <xf numFmtId="0" fontId="22" fillId="34" borderId="44" xfId="0" applyFont="1" applyFill="1" applyBorder="1" applyAlignment="1">
      <alignment horizontal="center" vertical="top" wrapText="1"/>
    </xf>
    <xf numFmtId="0" fontId="22" fillId="34" borderId="41" xfId="0" applyFont="1" applyFill="1" applyBorder="1" applyAlignment="1">
      <alignment horizontal="center" vertical="top" wrapText="1"/>
    </xf>
    <xf numFmtId="0" fontId="16" fillId="35" borderId="13" xfId="0" applyFont="1" applyFill="1" applyBorder="1" applyAlignment="1">
      <alignment horizontal="center" vertical="top" wrapText="1"/>
    </xf>
    <xf numFmtId="0" fontId="16" fillId="35" borderId="11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6" fillId="35" borderId="12" xfId="0" applyFont="1" applyFill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justify" vertical="top" wrapText="1"/>
    </xf>
    <xf numFmtId="0" fontId="16" fillId="0" borderId="19" xfId="0" applyFont="1" applyBorder="1" applyAlignment="1">
      <alignment horizontal="justify" vertical="top" wrapText="1"/>
    </xf>
    <xf numFmtId="0" fontId="16" fillId="0" borderId="11" xfId="0" applyFont="1" applyBorder="1" applyAlignment="1">
      <alignment horizontal="justify" vertical="top" wrapText="1"/>
    </xf>
    <xf numFmtId="0" fontId="16" fillId="0" borderId="47" xfId="42" applyFont="1" applyBorder="1" applyAlignment="1" applyProtection="1">
      <alignment horizontal="center" vertical="center" wrapText="1"/>
      <protection/>
    </xf>
    <xf numFmtId="0" fontId="16" fillId="0" borderId="34" xfId="42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center" vertical="top"/>
    </xf>
    <xf numFmtId="0" fontId="10" fillId="0" borderId="4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wrapText="1"/>
    </xf>
    <xf numFmtId="0" fontId="10" fillId="0" borderId="4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48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48" xfId="0" applyFont="1" applyBorder="1" applyAlignment="1">
      <alignment vertical="center" wrapText="1"/>
    </xf>
    <xf numFmtId="0" fontId="22" fillId="0" borderId="38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2" fontId="10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1006" TargetMode="External" /><Relationship Id="rId2" Type="http://schemas.openxmlformats.org/officeDocument/2006/relationships/hyperlink" Target="sub_1007" TargetMode="External" /><Relationship Id="rId3" Type="http://schemas.openxmlformats.org/officeDocument/2006/relationships/hyperlink" Target="garantf1://97127.1000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zoomScale="70" zoomScaleNormal="70" zoomScalePageLayoutView="0" workbookViewId="0" topLeftCell="A95">
      <selection activeCell="N108" sqref="N108"/>
    </sheetView>
  </sheetViews>
  <sheetFormatPr defaultColWidth="9.00390625" defaultRowHeight="12.75" outlineLevelCol="1"/>
  <cols>
    <col min="1" max="1" width="4.75390625" style="0" customWidth="1"/>
    <col min="2" max="2" width="50.00390625" style="1" customWidth="1"/>
    <col min="3" max="3" width="16.625" style="2" customWidth="1"/>
    <col min="4" max="4" width="15.625" style="6" customWidth="1"/>
    <col min="5" max="5" width="20.375" style="450" customWidth="1"/>
    <col min="6" max="6" width="5.375" style="13" customWidth="1"/>
    <col min="7" max="7" width="17.125" style="9" customWidth="1" outlineLevel="1"/>
    <col min="8" max="8" width="19.00390625" style="28" customWidth="1" outlineLevel="1"/>
    <col min="9" max="9" width="5.625" style="13" customWidth="1" outlineLevel="1"/>
    <col min="10" max="10" width="16.375" style="7" customWidth="1"/>
    <col min="11" max="11" width="19.375" style="3" customWidth="1"/>
    <col min="12" max="12" width="5.375" style="13" customWidth="1"/>
    <col min="13" max="13" width="13.125" style="381" customWidth="1"/>
    <col min="14" max="14" width="28.125" style="0" customWidth="1"/>
    <col min="15" max="15" width="18.125" style="0" customWidth="1"/>
    <col min="16" max="16" width="19.625" style="0" customWidth="1"/>
    <col min="17" max="17" width="14.625" style="0" customWidth="1"/>
  </cols>
  <sheetData>
    <row r="1" spans="1:13" ht="40.5" customHeight="1">
      <c r="A1" s="566" t="s">
        <v>208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</row>
    <row r="2" spans="1:13" ht="29.25" customHeight="1">
      <c r="A2" s="568" t="s">
        <v>209</v>
      </c>
      <c r="B2" s="568"/>
      <c r="C2" s="568"/>
      <c r="D2" s="568"/>
      <c r="E2" s="568"/>
      <c r="F2" s="568"/>
      <c r="G2" s="568"/>
      <c r="H2" s="568"/>
      <c r="I2" s="568"/>
      <c r="J2" s="568"/>
      <c r="K2" s="569"/>
      <c r="L2" s="568"/>
      <c r="M2" s="568"/>
    </row>
    <row r="3" spans="1:13" ht="34.5" customHeight="1">
      <c r="A3" s="570" t="s">
        <v>141</v>
      </c>
      <c r="B3" s="570" t="s">
        <v>142</v>
      </c>
      <c r="C3" s="570" t="s">
        <v>143</v>
      </c>
      <c r="D3" s="570" t="s">
        <v>144</v>
      </c>
      <c r="E3" s="570"/>
      <c r="F3" s="570"/>
      <c r="G3" s="570" t="s">
        <v>145</v>
      </c>
      <c r="H3" s="570"/>
      <c r="I3" s="570"/>
      <c r="J3" s="570" t="s">
        <v>146</v>
      </c>
      <c r="K3" s="570"/>
      <c r="L3" s="570"/>
      <c r="M3" s="571" t="s">
        <v>187</v>
      </c>
    </row>
    <row r="4" spans="1:13" ht="84" customHeight="1">
      <c r="A4" s="570"/>
      <c r="B4" s="570"/>
      <c r="C4" s="570"/>
      <c r="D4" s="55" t="s">
        <v>147</v>
      </c>
      <c r="E4" s="23" t="s">
        <v>148</v>
      </c>
      <c r="F4" s="115" t="s">
        <v>149</v>
      </c>
      <c r="G4" s="23" t="s">
        <v>147</v>
      </c>
      <c r="H4" s="23" t="s">
        <v>148</v>
      </c>
      <c r="I4" s="115" t="s">
        <v>149</v>
      </c>
      <c r="J4" s="55" t="s">
        <v>147</v>
      </c>
      <c r="K4" s="56" t="s">
        <v>148</v>
      </c>
      <c r="L4" s="115" t="s">
        <v>149</v>
      </c>
      <c r="M4" s="571"/>
    </row>
    <row r="5" spans="1:13" s="147" customFormat="1" ht="15" customHeight="1">
      <c r="A5" s="57">
        <v>1</v>
      </c>
      <c r="B5" s="57">
        <v>2</v>
      </c>
      <c r="C5" s="57">
        <v>3</v>
      </c>
      <c r="D5" s="57">
        <v>4</v>
      </c>
      <c r="E5" s="451">
        <v>5</v>
      </c>
      <c r="F5" s="57">
        <v>6</v>
      </c>
      <c r="G5" s="58">
        <v>8</v>
      </c>
      <c r="H5" s="58">
        <v>9</v>
      </c>
      <c r="I5" s="57">
        <v>10</v>
      </c>
      <c r="J5" s="57">
        <v>12</v>
      </c>
      <c r="K5" s="57">
        <v>13</v>
      </c>
      <c r="L5" s="57">
        <v>14</v>
      </c>
      <c r="M5" s="57">
        <v>16</v>
      </c>
    </row>
    <row r="6" spans="1:13" ht="16.5" customHeight="1" thickBot="1">
      <c r="A6" s="572" t="s">
        <v>160</v>
      </c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</row>
    <row r="7" spans="1:15" s="4" customFormat="1" ht="121.5" customHeight="1" thickBot="1">
      <c r="A7" s="59" t="s">
        <v>127</v>
      </c>
      <c r="B7" s="40" t="s">
        <v>272</v>
      </c>
      <c r="C7" s="37" t="s">
        <v>126</v>
      </c>
      <c r="D7" s="14">
        <f>SUM(D8:D11)</f>
        <v>0</v>
      </c>
      <c r="E7" s="14">
        <f>E8+E9+E10+E11</f>
        <v>5025373.6</v>
      </c>
      <c r="F7" s="47">
        <v>0</v>
      </c>
      <c r="G7" s="14">
        <f>SUM(G8:G11)</f>
        <v>0</v>
      </c>
      <c r="H7" s="14">
        <f>SUM(H8:H11)</f>
        <v>1656076.6870499998</v>
      </c>
      <c r="I7" s="47">
        <v>0</v>
      </c>
      <c r="J7" s="14">
        <f>SUM(J8:J11)</f>
        <v>0</v>
      </c>
      <c r="K7" s="14">
        <f>SUM(K8:K11)</f>
        <v>1656076.6870499998</v>
      </c>
      <c r="L7" s="47">
        <v>0</v>
      </c>
      <c r="M7" s="353"/>
      <c r="O7" s="8"/>
    </row>
    <row r="8" spans="1:16" ht="189">
      <c r="A8" s="169" t="s">
        <v>136</v>
      </c>
      <c r="B8" s="53" t="s">
        <v>268</v>
      </c>
      <c r="C8" s="41" t="s">
        <v>128</v>
      </c>
      <c r="D8" s="98"/>
      <c r="E8" s="15">
        <v>5006223.6</v>
      </c>
      <c r="F8" s="48"/>
      <c r="G8" s="15"/>
      <c r="H8" s="15">
        <v>1652760</v>
      </c>
      <c r="I8" s="122"/>
      <c r="J8" s="42"/>
      <c r="K8" s="43">
        <f>H8</f>
        <v>1652760</v>
      </c>
      <c r="L8" s="134"/>
      <c r="M8" s="354"/>
      <c r="N8" s="6"/>
      <c r="O8" s="8"/>
      <c r="P8" s="6"/>
    </row>
    <row r="9" spans="1:16" ht="212.25" customHeight="1">
      <c r="A9" s="170" t="s">
        <v>137</v>
      </c>
      <c r="B9" s="60" t="s">
        <v>30</v>
      </c>
      <c r="C9" s="44" t="s">
        <v>128</v>
      </c>
      <c r="D9" s="140"/>
      <c r="E9" s="15">
        <v>7799.8</v>
      </c>
      <c r="F9" s="49"/>
      <c r="G9" s="16"/>
      <c r="H9" s="15">
        <v>0</v>
      </c>
      <c r="I9" s="123"/>
      <c r="J9" s="42"/>
      <c r="K9" s="43">
        <f>H9</f>
        <v>0</v>
      </c>
      <c r="L9" s="135"/>
      <c r="M9" s="355"/>
      <c r="N9" s="6"/>
      <c r="O9" s="8"/>
      <c r="P9" s="6"/>
    </row>
    <row r="10" spans="1:16" ht="213.75" customHeight="1">
      <c r="A10" s="170" t="s">
        <v>138</v>
      </c>
      <c r="B10" s="61" t="s">
        <v>22</v>
      </c>
      <c r="C10" s="44" t="s">
        <v>128</v>
      </c>
      <c r="D10" s="140"/>
      <c r="E10" s="16">
        <v>824.3</v>
      </c>
      <c r="F10" s="49"/>
      <c r="G10" s="16"/>
      <c r="H10" s="21">
        <v>192.35105</v>
      </c>
      <c r="I10" s="123"/>
      <c r="J10" s="42"/>
      <c r="K10" s="43">
        <f>H10</f>
        <v>192.35105</v>
      </c>
      <c r="L10" s="135"/>
      <c r="M10" s="355"/>
      <c r="N10" s="6"/>
      <c r="O10" s="8"/>
      <c r="P10" s="6"/>
    </row>
    <row r="11" spans="1:16" ht="117" customHeight="1">
      <c r="A11" s="171" t="s">
        <v>139</v>
      </c>
      <c r="B11" s="52" t="s">
        <v>269</v>
      </c>
      <c r="C11" s="45" t="s">
        <v>128</v>
      </c>
      <c r="D11" s="95"/>
      <c r="E11" s="17">
        <v>10525.9</v>
      </c>
      <c r="F11" s="50"/>
      <c r="G11" s="17"/>
      <c r="H11" s="17">
        <v>3124.336</v>
      </c>
      <c r="I11" s="124"/>
      <c r="J11" s="71"/>
      <c r="K11" s="72">
        <f>H11</f>
        <v>3124.336</v>
      </c>
      <c r="L11" s="136"/>
      <c r="M11" s="356"/>
      <c r="N11" s="6"/>
      <c r="O11" s="8"/>
      <c r="P11" s="6"/>
    </row>
    <row r="12" spans="1:16" ht="53.25" customHeight="1">
      <c r="A12" s="172" t="s">
        <v>129</v>
      </c>
      <c r="B12" s="68" t="s">
        <v>28</v>
      </c>
      <c r="C12" s="70" t="s">
        <v>128</v>
      </c>
      <c r="D12" s="90">
        <f>SUM(D13:D14)</f>
        <v>4819.5</v>
      </c>
      <c r="E12" s="90">
        <f>SUM(E13:E14)</f>
        <v>16491.53902</v>
      </c>
      <c r="F12" s="96">
        <v>0</v>
      </c>
      <c r="G12" s="90">
        <f>SUM(G13:G14)</f>
        <v>0</v>
      </c>
      <c r="H12" s="90">
        <f>SUM(H13:H14)</f>
        <v>3.1</v>
      </c>
      <c r="I12" s="96">
        <v>0</v>
      </c>
      <c r="J12" s="90">
        <f>SUM(J13:J14)</f>
        <v>0</v>
      </c>
      <c r="K12" s="90">
        <f>SUM(K13:K14)</f>
        <v>3.1</v>
      </c>
      <c r="L12" s="96">
        <v>0</v>
      </c>
      <c r="M12" s="357"/>
      <c r="N12" s="6"/>
      <c r="O12" s="8"/>
      <c r="P12" s="6"/>
    </row>
    <row r="13" spans="1:16" ht="197.25" customHeight="1">
      <c r="A13" s="169" t="s">
        <v>140</v>
      </c>
      <c r="B13" s="53" t="s">
        <v>270</v>
      </c>
      <c r="C13" s="41" t="s">
        <v>128</v>
      </c>
      <c r="D13" s="98"/>
      <c r="E13" s="15">
        <v>15433.6</v>
      </c>
      <c r="F13" s="48"/>
      <c r="G13" s="15"/>
      <c r="H13" s="24">
        <v>3.1</v>
      </c>
      <c r="I13" s="122"/>
      <c r="J13" s="42">
        <f>G13</f>
        <v>0</v>
      </c>
      <c r="K13" s="43">
        <f>H13</f>
        <v>3.1</v>
      </c>
      <c r="L13" s="134"/>
      <c r="M13" s="354"/>
      <c r="N13" s="6"/>
      <c r="O13" s="8"/>
      <c r="P13" s="6"/>
    </row>
    <row r="14" spans="1:16" ht="219" customHeight="1">
      <c r="A14" s="171" t="s">
        <v>161</v>
      </c>
      <c r="B14" s="62" t="s">
        <v>90</v>
      </c>
      <c r="C14" s="45" t="s">
        <v>128</v>
      </c>
      <c r="D14" s="95">
        <v>4819.5</v>
      </c>
      <c r="E14" s="17">
        <v>1057.93902</v>
      </c>
      <c r="F14" s="50"/>
      <c r="G14" s="31">
        <v>0</v>
      </c>
      <c r="H14" s="31">
        <v>0</v>
      </c>
      <c r="I14" s="124"/>
      <c r="J14" s="71">
        <f>G14</f>
        <v>0</v>
      </c>
      <c r="K14" s="72">
        <f>H14</f>
        <v>0</v>
      </c>
      <c r="L14" s="136"/>
      <c r="M14" s="356"/>
      <c r="N14" s="6"/>
      <c r="O14" s="8"/>
      <c r="P14" s="6"/>
    </row>
    <row r="15" spans="1:16" ht="150.75" customHeight="1">
      <c r="A15" s="172" t="s">
        <v>130</v>
      </c>
      <c r="B15" s="68" t="s">
        <v>163</v>
      </c>
      <c r="C15" s="111" t="s">
        <v>91</v>
      </c>
      <c r="D15" s="90">
        <f>SUM(D16,D24)</f>
        <v>128996.7</v>
      </c>
      <c r="E15" s="90">
        <f>SUM(E16:E24)</f>
        <v>498672.83679000003</v>
      </c>
      <c r="F15" s="96">
        <v>0</v>
      </c>
      <c r="G15" s="90">
        <f>SUM(G16:G24)</f>
        <v>7788.72394</v>
      </c>
      <c r="H15" s="90">
        <f>SUM(H16:H24)</f>
        <v>5513.70167</v>
      </c>
      <c r="I15" s="96">
        <f>SUM(I16)</f>
        <v>0</v>
      </c>
      <c r="J15" s="90">
        <f>SUM(J16:J24)</f>
        <v>7788.72394</v>
      </c>
      <c r="K15" s="90">
        <f>SUM(K16:K24)</f>
        <v>5513.70167</v>
      </c>
      <c r="L15" s="96">
        <v>0</v>
      </c>
      <c r="M15" s="358"/>
      <c r="N15" s="6"/>
      <c r="O15" s="8"/>
      <c r="P15" s="6"/>
    </row>
    <row r="16" spans="1:16" ht="99.75" customHeight="1">
      <c r="A16" s="579" t="s">
        <v>125</v>
      </c>
      <c r="B16" s="581" t="s">
        <v>83</v>
      </c>
      <c r="C16" s="20" t="s">
        <v>128</v>
      </c>
      <c r="D16" s="143"/>
      <c r="E16" s="30">
        <v>52063.4171</v>
      </c>
      <c r="F16" s="118"/>
      <c r="G16" s="30"/>
      <c r="H16" s="525">
        <v>0</v>
      </c>
      <c r="I16" s="425"/>
      <c r="J16" s="74"/>
      <c r="K16" s="75">
        <v>0</v>
      </c>
      <c r="L16" s="426"/>
      <c r="M16" s="427"/>
      <c r="N16" s="6"/>
      <c r="O16" s="8"/>
      <c r="P16" s="6"/>
    </row>
    <row r="17" spans="1:16" ht="84.75" customHeight="1">
      <c r="A17" s="580"/>
      <c r="B17" s="582"/>
      <c r="C17" s="20" t="s">
        <v>122</v>
      </c>
      <c r="D17" s="143"/>
      <c r="E17" s="30">
        <v>355765.07091</v>
      </c>
      <c r="F17" s="118"/>
      <c r="G17" s="30"/>
      <c r="H17" s="21">
        <v>3803.98179</v>
      </c>
      <c r="I17" s="425"/>
      <c r="J17" s="74"/>
      <c r="K17" s="75">
        <f aca="true" t="shared" si="0" ref="K17:K24">H17</f>
        <v>3803.98179</v>
      </c>
      <c r="L17" s="426"/>
      <c r="M17" s="427"/>
      <c r="N17" s="6"/>
      <c r="O17" s="8"/>
      <c r="P17" s="6"/>
    </row>
    <row r="18" spans="1:16" ht="173.25">
      <c r="A18" s="171" t="s">
        <v>103</v>
      </c>
      <c r="B18" s="61" t="s">
        <v>271</v>
      </c>
      <c r="C18" s="44" t="s">
        <v>128</v>
      </c>
      <c r="D18" s="140"/>
      <c r="E18" s="16">
        <v>4553.3</v>
      </c>
      <c r="F18" s="49"/>
      <c r="G18" s="140"/>
      <c r="H18" s="16">
        <v>0</v>
      </c>
      <c r="I18" s="123"/>
      <c r="J18" s="74"/>
      <c r="K18" s="75">
        <f t="shared" si="0"/>
        <v>0</v>
      </c>
      <c r="L18" s="135"/>
      <c r="M18" s="355"/>
      <c r="N18" s="6"/>
      <c r="O18" s="8"/>
      <c r="P18" s="6"/>
    </row>
    <row r="19" spans="1:16" ht="204.75">
      <c r="A19" s="173" t="s">
        <v>104</v>
      </c>
      <c r="B19" s="73" t="s">
        <v>273</v>
      </c>
      <c r="C19" s="45" t="s">
        <v>128</v>
      </c>
      <c r="D19" s="143"/>
      <c r="E19" s="30">
        <v>898.5</v>
      </c>
      <c r="F19" s="118"/>
      <c r="G19" s="30"/>
      <c r="H19" s="21">
        <v>0</v>
      </c>
      <c r="I19" s="425"/>
      <c r="J19" s="74"/>
      <c r="K19" s="75">
        <f t="shared" si="0"/>
        <v>0</v>
      </c>
      <c r="L19" s="426"/>
      <c r="M19" s="427"/>
      <c r="N19" s="6"/>
      <c r="O19" s="8"/>
      <c r="P19" s="6"/>
    </row>
    <row r="20" spans="1:16" ht="126">
      <c r="A20" s="173" t="s">
        <v>172</v>
      </c>
      <c r="B20" s="73" t="s">
        <v>278</v>
      </c>
      <c r="C20" s="45" t="s">
        <v>128</v>
      </c>
      <c r="D20" s="143"/>
      <c r="E20" s="30">
        <v>3000</v>
      </c>
      <c r="F20" s="118"/>
      <c r="G20" s="30"/>
      <c r="H20" s="21">
        <v>0</v>
      </c>
      <c r="I20" s="425"/>
      <c r="J20" s="74"/>
      <c r="K20" s="75">
        <f t="shared" si="0"/>
        <v>0</v>
      </c>
      <c r="L20" s="426"/>
      <c r="M20" s="427"/>
      <c r="N20" s="6"/>
      <c r="O20" s="8"/>
      <c r="P20" s="6"/>
    </row>
    <row r="21" spans="1:16" ht="78.75">
      <c r="A21" s="173" t="s">
        <v>274</v>
      </c>
      <c r="B21" s="73" t="s">
        <v>279</v>
      </c>
      <c r="C21" s="45" t="s">
        <v>128</v>
      </c>
      <c r="D21" s="143"/>
      <c r="E21" s="30">
        <v>26500</v>
      </c>
      <c r="F21" s="118"/>
      <c r="G21" s="30"/>
      <c r="H21" s="21">
        <v>0</v>
      </c>
      <c r="I21" s="425"/>
      <c r="J21" s="74"/>
      <c r="K21" s="75">
        <f t="shared" si="0"/>
        <v>0</v>
      </c>
      <c r="L21" s="426"/>
      <c r="M21" s="427"/>
      <c r="N21" s="6"/>
      <c r="O21" s="8"/>
      <c r="P21" s="6"/>
    </row>
    <row r="22" spans="1:16" ht="110.25">
      <c r="A22" s="173" t="s">
        <v>275</v>
      </c>
      <c r="B22" s="73" t="s">
        <v>280</v>
      </c>
      <c r="C22" s="45" t="s">
        <v>128</v>
      </c>
      <c r="D22" s="143"/>
      <c r="E22" s="30">
        <v>20676.2</v>
      </c>
      <c r="F22" s="118"/>
      <c r="G22" s="30"/>
      <c r="H22" s="21">
        <v>0</v>
      </c>
      <c r="I22" s="425"/>
      <c r="J22" s="74"/>
      <c r="K22" s="75">
        <f t="shared" si="0"/>
        <v>0</v>
      </c>
      <c r="L22" s="426"/>
      <c r="M22" s="427"/>
      <c r="N22" s="6"/>
      <c r="O22" s="8"/>
      <c r="P22" s="6"/>
    </row>
    <row r="23" spans="1:16" ht="173.25">
      <c r="A23" s="173" t="s">
        <v>276</v>
      </c>
      <c r="B23" s="73" t="s">
        <v>281</v>
      </c>
      <c r="C23" s="45" t="s">
        <v>128</v>
      </c>
      <c r="D23" s="143"/>
      <c r="E23" s="30">
        <v>6900</v>
      </c>
      <c r="F23" s="118"/>
      <c r="G23" s="30"/>
      <c r="H23" s="21">
        <v>0</v>
      </c>
      <c r="I23" s="425"/>
      <c r="J23" s="74"/>
      <c r="K23" s="75">
        <f t="shared" si="0"/>
        <v>0</v>
      </c>
      <c r="L23" s="426"/>
      <c r="M23" s="427"/>
      <c r="N23" s="6"/>
      <c r="O23" s="8"/>
      <c r="P23" s="6"/>
    </row>
    <row r="24" spans="1:16" ht="162.75" customHeight="1">
      <c r="A24" s="173" t="s">
        <v>277</v>
      </c>
      <c r="B24" s="73" t="s">
        <v>282</v>
      </c>
      <c r="C24" s="45" t="s">
        <v>122</v>
      </c>
      <c r="D24" s="143">
        <v>128996.7</v>
      </c>
      <c r="E24" s="30">
        <v>28316.34878</v>
      </c>
      <c r="F24" s="118"/>
      <c r="G24" s="30">
        <v>7788.72394</v>
      </c>
      <c r="H24" s="21">
        <v>1709.71988</v>
      </c>
      <c r="I24" s="425"/>
      <c r="J24" s="74">
        <f>G24</f>
        <v>7788.72394</v>
      </c>
      <c r="K24" s="75">
        <f t="shared" si="0"/>
        <v>1709.71988</v>
      </c>
      <c r="L24" s="426"/>
      <c r="M24" s="427"/>
      <c r="N24" s="6"/>
      <c r="O24" s="8"/>
      <c r="P24" s="6"/>
    </row>
    <row r="25" spans="1:16" s="93" customFormat="1" ht="159" customHeight="1">
      <c r="A25" s="148" t="s">
        <v>131</v>
      </c>
      <c r="B25" s="112" t="s">
        <v>0</v>
      </c>
      <c r="C25" s="111" t="s">
        <v>182</v>
      </c>
      <c r="D25" s="97">
        <f>SUM(D26:D31)</f>
        <v>0</v>
      </c>
      <c r="E25" s="97">
        <f>SUM(E26:E31)</f>
        <v>2996940.3125000005</v>
      </c>
      <c r="F25" s="114">
        <v>0</v>
      </c>
      <c r="G25" s="97">
        <f>SUM(G26:G29)</f>
        <v>0</v>
      </c>
      <c r="H25" s="97">
        <f>SUM(H26:H31)</f>
        <v>1008877.367</v>
      </c>
      <c r="I25" s="114">
        <f>SUM(I26:I29)</f>
        <v>0</v>
      </c>
      <c r="J25" s="97">
        <f>SUM(J26:J29)</f>
        <v>0</v>
      </c>
      <c r="K25" s="97">
        <f>SUM(K26:K31)</f>
        <v>1008877.367</v>
      </c>
      <c r="L25" s="114">
        <v>0</v>
      </c>
      <c r="M25" s="359"/>
      <c r="N25" s="91"/>
      <c r="O25" s="92"/>
      <c r="P25" s="91"/>
    </row>
    <row r="26" spans="1:16" ht="126">
      <c r="A26" s="169" t="s">
        <v>135</v>
      </c>
      <c r="B26" s="61" t="s">
        <v>283</v>
      </c>
      <c r="C26" s="44" t="s">
        <v>128</v>
      </c>
      <c r="D26" s="140"/>
      <c r="E26" s="16">
        <v>2485777.5125</v>
      </c>
      <c r="F26" s="49"/>
      <c r="G26" s="16"/>
      <c r="H26" s="21">
        <v>879790.187</v>
      </c>
      <c r="I26" s="123"/>
      <c r="J26" s="74"/>
      <c r="K26" s="75">
        <f aca="true" t="shared" si="1" ref="K26:K31">H26</f>
        <v>879790.187</v>
      </c>
      <c r="L26" s="135"/>
      <c r="M26" s="355"/>
      <c r="N26" s="6"/>
      <c r="O26" s="8"/>
      <c r="P26" s="6"/>
    </row>
    <row r="27" spans="1:16" ht="204.75">
      <c r="A27" s="170" t="s">
        <v>106</v>
      </c>
      <c r="B27" s="61" t="s">
        <v>25</v>
      </c>
      <c r="C27" s="44" t="s">
        <v>128</v>
      </c>
      <c r="D27" s="140"/>
      <c r="E27" s="16">
        <v>370000</v>
      </c>
      <c r="F27" s="49"/>
      <c r="G27" s="16"/>
      <c r="H27" s="174">
        <v>128242.98</v>
      </c>
      <c r="I27" s="382"/>
      <c r="J27" s="186"/>
      <c r="K27" s="174">
        <f t="shared" si="1"/>
        <v>128242.98</v>
      </c>
      <c r="L27" s="135"/>
      <c r="M27" s="355"/>
      <c r="N27" s="6"/>
      <c r="O27" s="8"/>
      <c r="P27" s="6"/>
    </row>
    <row r="28" spans="1:16" ht="236.25">
      <c r="A28" s="170" t="s">
        <v>26</v>
      </c>
      <c r="B28" s="61" t="s">
        <v>41</v>
      </c>
      <c r="C28" s="20" t="s">
        <v>128</v>
      </c>
      <c r="D28" s="140"/>
      <c r="E28" s="16">
        <v>6030</v>
      </c>
      <c r="F28" s="49"/>
      <c r="G28" s="16"/>
      <c r="H28" s="21">
        <v>844.2</v>
      </c>
      <c r="I28" s="125"/>
      <c r="J28" s="42"/>
      <c r="K28" s="43">
        <f t="shared" si="1"/>
        <v>844.2</v>
      </c>
      <c r="L28" s="135"/>
      <c r="M28" s="355"/>
      <c r="N28" s="6"/>
      <c r="O28" s="8"/>
      <c r="P28" s="6"/>
    </row>
    <row r="29" spans="1:16" ht="252">
      <c r="A29" s="171" t="s">
        <v>31</v>
      </c>
      <c r="B29" s="52" t="s">
        <v>284</v>
      </c>
      <c r="C29" s="32" t="s">
        <v>128</v>
      </c>
      <c r="D29" s="95"/>
      <c r="E29" s="17">
        <v>9247.5</v>
      </c>
      <c r="F29" s="50"/>
      <c r="G29" s="17"/>
      <c r="H29" s="25">
        <v>0</v>
      </c>
      <c r="I29" s="126"/>
      <c r="J29" s="71"/>
      <c r="K29" s="72">
        <f t="shared" si="1"/>
        <v>0</v>
      </c>
      <c r="L29" s="136"/>
      <c r="M29" s="356"/>
      <c r="N29" s="6"/>
      <c r="O29" s="8"/>
      <c r="P29" s="6"/>
    </row>
    <row r="30" spans="1:16" ht="95.25" customHeight="1">
      <c r="A30" s="562" t="s">
        <v>285</v>
      </c>
      <c r="B30" s="564" t="s">
        <v>92</v>
      </c>
      <c r="C30" s="32" t="s">
        <v>29</v>
      </c>
      <c r="D30" s="95"/>
      <c r="E30" s="30">
        <v>9049.2</v>
      </c>
      <c r="F30" s="50"/>
      <c r="G30" s="17"/>
      <c r="H30" s="25">
        <v>0</v>
      </c>
      <c r="I30" s="126"/>
      <c r="J30" s="74"/>
      <c r="K30" s="75">
        <f t="shared" si="1"/>
        <v>0</v>
      </c>
      <c r="L30" s="136"/>
      <c r="M30" s="356"/>
      <c r="N30" s="6"/>
      <c r="O30" s="8"/>
      <c r="P30" s="6"/>
    </row>
    <row r="31" spans="1:16" ht="120.75" customHeight="1">
      <c r="A31" s="563"/>
      <c r="B31" s="565"/>
      <c r="C31" s="32" t="s">
        <v>122</v>
      </c>
      <c r="D31" s="95"/>
      <c r="E31" s="30">
        <v>116836.1</v>
      </c>
      <c r="F31" s="50"/>
      <c r="G31" s="17"/>
      <c r="H31" s="25">
        <v>0</v>
      </c>
      <c r="I31" s="126"/>
      <c r="J31" s="74"/>
      <c r="K31" s="75">
        <f t="shared" si="1"/>
        <v>0</v>
      </c>
      <c r="L31" s="136"/>
      <c r="M31" s="356"/>
      <c r="N31" s="6"/>
      <c r="O31" s="8"/>
      <c r="P31" s="6"/>
    </row>
    <row r="32" spans="1:16" ht="55.5" customHeight="1">
      <c r="A32" s="89" t="s">
        <v>132</v>
      </c>
      <c r="B32" s="68" t="s">
        <v>162</v>
      </c>
      <c r="C32" s="70" t="s">
        <v>128</v>
      </c>
      <c r="D32" s="90">
        <f aca="true" t="shared" si="2" ref="D32:L32">SUM(D33:D35)</f>
        <v>13940</v>
      </c>
      <c r="E32" s="90">
        <f t="shared" si="2"/>
        <v>38294.8</v>
      </c>
      <c r="F32" s="96">
        <f t="shared" si="2"/>
        <v>0</v>
      </c>
      <c r="G32" s="90">
        <f t="shared" si="2"/>
        <v>0</v>
      </c>
      <c r="H32" s="90">
        <f t="shared" si="2"/>
        <v>4098.314</v>
      </c>
      <c r="I32" s="96">
        <f t="shared" si="2"/>
        <v>0</v>
      </c>
      <c r="J32" s="90">
        <f t="shared" si="2"/>
        <v>0</v>
      </c>
      <c r="K32" s="90">
        <f t="shared" si="2"/>
        <v>4098.314</v>
      </c>
      <c r="L32" s="96">
        <f t="shared" si="2"/>
        <v>0</v>
      </c>
      <c r="M32" s="358"/>
      <c r="N32" s="6"/>
      <c r="O32" s="8"/>
      <c r="P32" s="6"/>
    </row>
    <row r="33" spans="1:16" ht="173.25">
      <c r="A33" s="416" t="s">
        <v>27</v>
      </c>
      <c r="B33" s="417" t="s">
        <v>286</v>
      </c>
      <c r="C33" s="41" t="s">
        <v>128</v>
      </c>
      <c r="D33" s="98"/>
      <c r="E33" s="29">
        <v>23234.8</v>
      </c>
      <c r="F33" s="48"/>
      <c r="G33" s="145"/>
      <c r="H33" s="24">
        <v>4098.314</v>
      </c>
      <c r="I33" s="127"/>
      <c r="J33" s="42"/>
      <c r="K33" s="43">
        <f>H33</f>
        <v>4098.314</v>
      </c>
      <c r="L33" s="137"/>
      <c r="M33" s="360"/>
      <c r="N33" s="6"/>
      <c r="O33" s="8"/>
      <c r="P33" s="6"/>
    </row>
    <row r="34" spans="1:16" ht="81" customHeight="1">
      <c r="A34" s="63" t="s">
        <v>23</v>
      </c>
      <c r="B34" s="61" t="s">
        <v>287</v>
      </c>
      <c r="C34" s="44" t="s">
        <v>128</v>
      </c>
      <c r="D34" s="140"/>
      <c r="E34" s="30">
        <v>12000</v>
      </c>
      <c r="F34" s="49"/>
      <c r="G34" s="146"/>
      <c r="H34" s="30">
        <v>0</v>
      </c>
      <c r="I34" s="125"/>
      <c r="J34" s="42"/>
      <c r="K34" s="43">
        <f>H34</f>
        <v>0</v>
      </c>
      <c r="L34" s="138"/>
      <c r="M34" s="361"/>
      <c r="N34" s="6"/>
      <c r="O34" s="8"/>
      <c r="P34" s="6"/>
    </row>
    <row r="35" spans="1:16" ht="84.75" customHeight="1">
      <c r="A35" s="63" t="s">
        <v>24</v>
      </c>
      <c r="B35" s="61" t="s">
        <v>288</v>
      </c>
      <c r="C35" s="44" t="s">
        <v>128</v>
      </c>
      <c r="D35" s="141">
        <v>13940</v>
      </c>
      <c r="E35" s="30">
        <v>3060</v>
      </c>
      <c r="F35" s="49"/>
      <c r="G35" s="146">
        <v>0</v>
      </c>
      <c r="H35" s="30">
        <v>0</v>
      </c>
      <c r="I35" s="123"/>
      <c r="J35" s="42">
        <f>G35</f>
        <v>0</v>
      </c>
      <c r="K35" s="43">
        <f>H35</f>
        <v>0</v>
      </c>
      <c r="L35" s="139"/>
      <c r="M35" s="361"/>
      <c r="N35" s="6"/>
      <c r="O35" s="8"/>
      <c r="P35" s="6"/>
    </row>
    <row r="36" spans="1:16" ht="83.25" customHeight="1">
      <c r="A36" s="89" t="s">
        <v>133</v>
      </c>
      <c r="B36" s="68" t="s">
        <v>93</v>
      </c>
      <c r="C36" s="70" t="s">
        <v>182</v>
      </c>
      <c r="D36" s="90">
        <f>SUM(D37:D40)</f>
        <v>213261.3</v>
      </c>
      <c r="E36" s="97">
        <f>SUM(E37:E40)</f>
        <v>204472.02412000002</v>
      </c>
      <c r="F36" s="96">
        <v>0</v>
      </c>
      <c r="G36" s="90">
        <f aca="true" t="shared" si="3" ref="G36:L36">SUM(G37:G39)</f>
        <v>1356.90679</v>
      </c>
      <c r="H36" s="90">
        <f>SUM(H37:H40)</f>
        <v>297.85759</v>
      </c>
      <c r="I36" s="96">
        <f t="shared" si="3"/>
        <v>0</v>
      </c>
      <c r="J36" s="90">
        <f t="shared" si="3"/>
        <v>1356.90679</v>
      </c>
      <c r="K36" s="90">
        <f>SUM(K37:K40)</f>
        <v>297.85759</v>
      </c>
      <c r="L36" s="96">
        <f t="shared" si="3"/>
        <v>0</v>
      </c>
      <c r="M36" s="358"/>
      <c r="N36" s="6">
        <f>D36+E36</f>
        <v>417733.32412</v>
      </c>
      <c r="O36" s="8"/>
      <c r="P36" s="6"/>
    </row>
    <row r="37" spans="1:16" ht="28.5" customHeight="1">
      <c r="A37" s="583" t="s">
        <v>1</v>
      </c>
      <c r="B37" s="588" t="s">
        <v>94</v>
      </c>
      <c r="C37" s="44" t="s">
        <v>128</v>
      </c>
      <c r="D37" s="16">
        <v>49208.1</v>
      </c>
      <c r="E37" s="16">
        <v>179901.77805</v>
      </c>
      <c r="F37" s="94"/>
      <c r="G37" s="16">
        <v>0</v>
      </c>
      <c r="H37" s="16">
        <v>0</v>
      </c>
      <c r="I37" s="123"/>
      <c r="J37" s="74">
        <f aca="true" t="shared" si="4" ref="J37:K40">G37</f>
        <v>0</v>
      </c>
      <c r="K37" s="75">
        <f t="shared" si="4"/>
        <v>0</v>
      </c>
      <c r="L37" s="123"/>
      <c r="M37" s="589"/>
      <c r="N37" s="6"/>
      <c r="O37" s="8"/>
      <c r="P37" s="6"/>
    </row>
    <row r="38" spans="1:16" ht="46.5" customHeight="1">
      <c r="A38" s="584"/>
      <c r="B38" s="588"/>
      <c r="C38" s="44" t="s">
        <v>121</v>
      </c>
      <c r="D38" s="16">
        <v>103383.1</v>
      </c>
      <c r="E38" s="16">
        <v>22693.85122</v>
      </c>
      <c r="F38" s="94"/>
      <c r="G38" s="16">
        <v>1356.90679</v>
      </c>
      <c r="H38" s="16">
        <v>297.85759</v>
      </c>
      <c r="I38" s="123"/>
      <c r="J38" s="74">
        <f t="shared" si="4"/>
        <v>1356.90679</v>
      </c>
      <c r="K38" s="75">
        <f t="shared" si="4"/>
        <v>297.85759</v>
      </c>
      <c r="L38" s="123"/>
      <c r="M38" s="589"/>
      <c r="N38" s="6"/>
      <c r="O38" s="8"/>
      <c r="P38" s="6"/>
    </row>
    <row r="39" spans="1:16" ht="110.25">
      <c r="A39" s="52" t="s">
        <v>95</v>
      </c>
      <c r="B39" s="61" t="s">
        <v>289</v>
      </c>
      <c r="C39" s="44" t="s">
        <v>128</v>
      </c>
      <c r="D39" s="140">
        <v>45508.8</v>
      </c>
      <c r="E39" s="140">
        <v>1407.48866</v>
      </c>
      <c r="F39" s="49"/>
      <c r="G39" s="140">
        <v>0</v>
      </c>
      <c r="H39" s="140">
        <v>0</v>
      </c>
      <c r="I39" s="49"/>
      <c r="J39" s="74">
        <f t="shared" si="4"/>
        <v>0</v>
      </c>
      <c r="K39" s="75">
        <f t="shared" si="4"/>
        <v>0</v>
      </c>
      <c r="L39" s="49"/>
      <c r="M39" s="428"/>
      <c r="N39" s="6"/>
      <c r="O39" s="8"/>
      <c r="P39" s="6"/>
    </row>
    <row r="40" spans="1:16" ht="94.5">
      <c r="A40" s="52" t="s">
        <v>290</v>
      </c>
      <c r="B40" s="61" t="s">
        <v>291</v>
      </c>
      <c r="C40" s="44" t="s">
        <v>128</v>
      </c>
      <c r="D40" s="140">
        <v>15161.3</v>
      </c>
      <c r="E40" s="140">
        <v>468.90619</v>
      </c>
      <c r="F40" s="49"/>
      <c r="G40" s="140">
        <v>0</v>
      </c>
      <c r="H40" s="140">
        <v>0</v>
      </c>
      <c r="I40" s="49"/>
      <c r="J40" s="74">
        <f t="shared" si="4"/>
        <v>0</v>
      </c>
      <c r="K40" s="75">
        <f>H40</f>
        <v>0</v>
      </c>
      <c r="L40" s="49"/>
      <c r="M40" s="428"/>
      <c r="N40" s="6"/>
      <c r="O40" s="8"/>
      <c r="P40" s="6"/>
    </row>
    <row r="41" spans="1:16" ht="146.25" customHeight="1">
      <c r="A41" s="68" t="s">
        <v>85</v>
      </c>
      <c r="B41" s="68" t="s">
        <v>96</v>
      </c>
      <c r="C41" s="70" t="s">
        <v>182</v>
      </c>
      <c r="D41" s="90">
        <f>SUM(D43:D45)</f>
        <v>181845.8</v>
      </c>
      <c r="E41" s="90">
        <f>SUM(E42:E45)</f>
        <v>80279.65340000001</v>
      </c>
      <c r="F41" s="96">
        <v>0</v>
      </c>
      <c r="G41" s="97">
        <f>SUM(G43:G45)</f>
        <v>0</v>
      </c>
      <c r="H41" s="90">
        <f>SUM(H42:H45)</f>
        <v>13025.71511</v>
      </c>
      <c r="I41" s="96">
        <f>SUM(I43:I44)</f>
        <v>0</v>
      </c>
      <c r="J41" s="90">
        <f>SUM(J43:J45)</f>
        <v>0</v>
      </c>
      <c r="K41" s="90">
        <f>SUM(K42:K45)</f>
        <v>11000</v>
      </c>
      <c r="L41" s="96">
        <f>SUM(L43:L44)</f>
        <v>0</v>
      </c>
      <c r="M41" s="358"/>
      <c r="N41" s="6"/>
      <c r="O41" s="8"/>
      <c r="P41" s="6"/>
    </row>
    <row r="42" spans="1:16" s="93" customFormat="1" ht="173.25">
      <c r="A42" s="501" t="s">
        <v>97</v>
      </c>
      <c r="B42" s="418" t="s">
        <v>98</v>
      </c>
      <c r="C42" s="175" t="s">
        <v>122</v>
      </c>
      <c r="D42" s="30"/>
      <c r="E42" s="30">
        <v>70941.03195</v>
      </c>
      <c r="F42" s="184"/>
      <c r="G42" s="30"/>
      <c r="H42" s="30">
        <v>13025.71511</v>
      </c>
      <c r="I42" s="184"/>
      <c r="J42" s="186"/>
      <c r="K42" s="174">
        <v>11000</v>
      </c>
      <c r="L42" s="184"/>
      <c r="M42" s="448"/>
      <c r="N42" s="91"/>
      <c r="O42" s="92"/>
      <c r="P42" s="91"/>
    </row>
    <row r="43" spans="1:16" s="93" customFormat="1" ht="46.5" customHeight="1">
      <c r="A43" s="585" t="s">
        <v>292</v>
      </c>
      <c r="B43" s="594" t="s">
        <v>293</v>
      </c>
      <c r="C43" s="175" t="s">
        <v>122</v>
      </c>
      <c r="D43" s="29">
        <v>103985.39171</v>
      </c>
      <c r="E43" s="29">
        <v>3216.04304</v>
      </c>
      <c r="F43" s="187"/>
      <c r="G43" s="29">
        <v>0</v>
      </c>
      <c r="H43" s="29">
        <v>0</v>
      </c>
      <c r="I43" s="187"/>
      <c r="J43" s="179">
        <f aca="true" t="shared" si="5" ref="J43:K45">G43</f>
        <v>0</v>
      </c>
      <c r="K43" s="180">
        <f t="shared" si="5"/>
        <v>0</v>
      </c>
      <c r="L43" s="187"/>
      <c r="M43" s="362"/>
      <c r="N43" s="91"/>
      <c r="O43" s="92"/>
      <c r="P43" s="91"/>
    </row>
    <row r="44" spans="1:16" s="93" customFormat="1" ht="118.5" customHeight="1">
      <c r="A44" s="585"/>
      <c r="B44" s="594"/>
      <c r="C44" s="188" t="s">
        <v>128</v>
      </c>
      <c r="D44" s="31">
        <v>76065.20829</v>
      </c>
      <c r="E44" s="31">
        <v>6067.05676</v>
      </c>
      <c r="F44" s="189"/>
      <c r="G44" s="31">
        <v>0</v>
      </c>
      <c r="H44" s="31">
        <v>0</v>
      </c>
      <c r="I44" s="189"/>
      <c r="J44" s="190">
        <f t="shared" si="5"/>
        <v>0</v>
      </c>
      <c r="K44" s="174">
        <f t="shared" si="5"/>
        <v>0</v>
      </c>
      <c r="L44" s="189"/>
      <c r="M44" s="363"/>
      <c r="N44" s="91"/>
      <c r="O44" s="92"/>
      <c r="P44" s="91"/>
    </row>
    <row r="45" spans="1:16" s="93" customFormat="1" ht="180" customHeight="1">
      <c r="A45" s="409" t="s">
        <v>294</v>
      </c>
      <c r="B45" s="182" t="s">
        <v>295</v>
      </c>
      <c r="C45" s="183" t="s">
        <v>128</v>
      </c>
      <c r="D45" s="30">
        <v>1795.2</v>
      </c>
      <c r="E45" s="30">
        <v>55.52165</v>
      </c>
      <c r="F45" s="184"/>
      <c r="G45" s="30">
        <v>0</v>
      </c>
      <c r="H45" s="30">
        <v>0</v>
      </c>
      <c r="I45" s="184"/>
      <c r="J45" s="186">
        <f t="shared" si="5"/>
        <v>0</v>
      </c>
      <c r="K45" s="174">
        <f t="shared" si="5"/>
        <v>0</v>
      </c>
      <c r="L45" s="184"/>
      <c r="M45" s="448"/>
      <c r="N45" s="91"/>
      <c r="O45" s="92"/>
      <c r="P45" s="91"/>
    </row>
    <row r="46" spans="1:16" ht="18" customHeight="1" thickBot="1">
      <c r="A46" s="64"/>
      <c r="B46" s="65" t="s">
        <v>2</v>
      </c>
      <c r="C46" s="54"/>
      <c r="D46" s="18">
        <f>D7+D12+D15+D25+D32+D36+D41</f>
        <v>542863.3</v>
      </c>
      <c r="E46" s="18">
        <f>E7+E12+E15+E25+E32+E36+E41</f>
        <v>8860524.76583</v>
      </c>
      <c r="F46" s="54">
        <v>0</v>
      </c>
      <c r="G46" s="18">
        <f aca="true" t="shared" si="6" ref="G46:L46">G7+G12+G15+G25+G32+G36+G41</f>
        <v>9145.63073</v>
      </c>
      <c r="H46" s="18">
        <f t="shared" si="6"/>
        <v>2687892.74242</v>
      </c>
      <c r="I46" s="54">
        <f t="shared" si="6"/>
        <v>0</v>
      </c>
      <c r="J46" s="18">
        <f t="shared" si="6"/>
        <v>9145.63073</v>
      </c>
      <c r="K46" s="18">
        <f t="shared" si="6"/>
        <v>2685867.02731</v>
      </c>
      <c r="L46" s="54">
        <f t="shared" si="6"/>
        <v>0</v>
      </c>
      <c r="M46" s="364"/>
      <c r="N46" s="6">
        <f>SUM(J46:K46)</f>
        <v>2695012.6580399997</v>
      </c>
      <c r="O46" s="8"/>
      <c r="P46" s="6"/>
    </row>
    <row r="47" spans="1:16" ht="20.25" customHeight="1" thickBot="1">
      <c r="A47" s="576" t="s">
        <v>117</v>
      </c>
      <c r="B47" s="577"/>
      <c r="C47" s="577"/>
      <c r="D47" s="577"/>
      <c r="E47" s="577"/>
      <c r="F47" s="577"/>
      <c r="G47" s="577"/>
      <c r="H47" s="577"/>
      <c r="I47" s="577"/>
      <c r="J47" s="577"/>
      <c r="K47" s="577"/>
      <c r="L47" s="577"/>
      <c r="M47" s="578"/>
      <c r="N47" s="6"/>
      <c r="O47" s="8"/>
      <c r="P47" s="6"/>
    </row>
    <row r="48" spans="1:16" ht="69" customHeight="1">
      <c r="A48" s="107" t="s">
        <v>127</v>
      </c>
      <c r="B48" s="108" t="s">
        <v>14</v>
      </c>
      <c r="C48" s="149" t="s">
        <v>128</v>
      </c>
      <c r="D48" s="109">
        <f>SUM(D49:D51)</f>
        <v>7204.3</v>
      </c>
      <c r="E48" s="109">
        <f>SUM(E49:E51)</f>
        <v>103458.83171</v>
      </c>
      <c r="F48" s="110">
        <f>SUM(F49:F50)</f>
        <v>0</v>
      </c>
      <c r="G48" s="109">
        <f>SUM(G49:G50)</f>
        <v>0</v>
      </c>
      <c r="H48" s="109">
        <f>SUM(H49:H51)</f>
        <v>0</v>
      </c>
      <c r="I48" s="110">
        <f>SUM(I49:I50)</f>
        <v>0</v>
      </c>
      <c r="J48" s="109">
        <f>SUM(J49:J50)</f>
        <v>0</v>
      </c>
      <c r="K48" s="109">
        <f>SUM(K49:K51)</f>
        <v>0</v>
      </c>
      <c r="L48" s="110">
        <f>SUM(L49:L50)</f>
        <v>0</v>
      </c>
      <c r="M48" s="365"/>
      <c r="N48" s="6"/>
      <c r="O48" s="8"/>
      <c r="P48" s="6"/>
    </row>
    <row r="49" spans="1:16" s="93" customFormat="1" ht="78.75">
      <c r="A49" s="478" t="s">
        <v>136</v>
      </c>
      <c r="B49" s="66" t="s">
        <v>296</v>
      </c>
      <c r="C49" s="46" t="s">
        <v>128</v>
      </c>
      <c r="D49" s="176"/>
      <c r="E49" s="99">
        <v>9377.4</v>
      </c>
      <c r="F49" s="177"/>
      <c r="G49" s="178"/>
      <c r="H49" s="176">
        <v>0</v>
      </c>
      <c r="I49" s="177"/>
      <c r="J49" s="179"/>
      <c r="K49" s="180">
        <f aca="true" t="shared" si="7" ref="J49:K51">H49</f>
        <v>0</v>
      </c>
      <c r="L49" s="177"/>
      <c r="M49" s="366"/>
      <c r="N49" s="91"/>
      <c r="O49" s="92"/>
      <c r="P49" s="91"/>
    </row>
    <row r="50" spans="1:16" ht="117" customHeight="1">
      <c r="A50" s="168" t="s">
        <v>137</v>
      </c>
      <c r="B50" s="66" t="s">
        <v>297</v>
      </c>
      <c r="C50" s="46" t="s">
        <v>128</v>
      </c>
      <c r="D50" s="69">
        <v>7204.3</v>
      </c>
      <c r="E50" s="100">
        <v>1581.43171</v>
      </c>
      <c r="F50" s="116"/>
      <c r="G50" s="100">
        <v>0</v>
      </c>
      <c r="H50" s="99">
        <v>0</v>
      </c>
      <c r="I50" s="128"/>
      <c r="J50" s="42">
        <f t="shared" si="7"/>
        <v>0</v>
      </c>
      <c r="K50" s="43">
        <f t="shared" si="7"/>
        <v>0</v>
      </c>
      <c r="L50" s="128"/>
      <c r="M50" s="367"/>
      <c r="N50" s="6"/>
      <c r="O50" s="8"/>
      <c r="P50" s="6"/>
    </row>
    <row r="51" spans="1:16" ht="51.75" customHeight="1">
      <c r="A51" s="465" t="s">
        <v>138</v>
      </c>
      <c r="B51" s="419" t="s">
        <v>181</v>
      </c>
      <c r="C51" s="20" t="s">
        <v>128</v>
      </c>
      <c r="D51" s="462"/>
      <c r="E51" s="69">
        <v>92500</v>
      </c>
      <c r="F51" s="463"/>
      <c r="G51" s="142"/>
      <c r="H51" s="99">
        <v>0</v>
      </c>
      <c r="I51" s="463"/>
      <c r="J51" s="74"/>
      <c r="K51" s="75">
        <f t="shared" si="7"/>
        <v>0</v>
      </c>
      <c r="L51" s="463"/>
      <c r="M51" s="464"/>
      <c r="N51" s="6"/>
      <c r="O51" s="8"/>
      <c r="P51" s="6"/>
    </row>
    <row r="52" spans="1:16" ht="63">
      <c r="A52" s="466" t="s">
        <v>129</v>
      </c>
      <c r="B52" s="467" t="s">
        <v>14</v>
      </c>
      <c r="C52" s="111" t="s">
        <v>128</v>
      </c>
      <c r="D52" s="468"/>
      <c r="E52" s="470">
        <f>E53</f>
        <v>7500</v>
      </c>
      <c r="F52" s="469"/>
      <c r="G52" s="470"/>
      <c r="H52" s="471">
        <f>H53</f>
        <v>0</v>
      </c>
      <c r="I52" s="469"/>
      <c r="J52" s="472"/>
      <c r="K52" s="473">
        <f>H52</f>
        <v>0</v>
      </c>
      <c r="L52" s="469"/>
      <c r="M52" s="474"/>
      <c r="N52" s="6"/>
      <c r="O52" s="8"/>
      <c r="P52" s="6"/>
    </row>
    <row r="53" spans="1:16" ht="78.75">
      <c r="A53" s="465" t="s">
        <v>140</v>
      </c>
      <c r="B53" s="419" t="s">
        <v>298</v>
      </c>
      <c r="C53" s="20" t="s">
        <v>128</v>
      </c>
      <c r="D53" s="69"/>
      <c r="E53" s="69">
        <v>7500</v>
      </c>
      <c r="F53" s="117"/>
      <c r="G53" s="142"/>
      <c r="H53" s="99">
        <v>0</v>
      </c>
      <c r="I53" s="463"/>
      <c r="J53" s="74"/>
      <c r="K53" s="75">
        <f>H53</f>
        <v>0</v>
      </c>
      <c r="L53" s="463"/>
      <c r="M53" s="464"/>
      <c r="N53" s="6"/>
      <c r="O53" s="8"/>
      <c r="P53" s="6"/>
    </row>
    <row r="54" spans="1:16" ht="24" thickBot="1">
      <c r="A54" s="101"/>
      <c r="B54" s="102" t="s">
        <v>2</v>
      </c>
      <c r="C54" s="103"/>
      <c r="D54" s="105">
        <f>SUM(D48)</f>
        <v>7204.3</v>
      </c>
      <c r="E54" s="105">
        <f>E48+E52</f>
        <v>110958.83171</v>
      </c>
      <c r="F54" s="104">
        <v>0</v>
      </c>
      <c r="G54" s="105">
        <f>SUM(G48)</f>
        <v>0</v>
      </c>
      <c r="H54" s="105">
        <f>SUM(H48)</f>
        <v>0</v>
      </c>
      <c r="I54" s="104">
        <v>0</v>
      </c>
      <c r="J54" s="105">
        <f>SUM(J48)</f>
        <v>0</v>
      </c>
      <c r="K54" s="105">
        <f>SUM(K48)</f>
        <v>0</v>
      </c>
      <c r="L54" s="104">
        <v>0</v>
      </c>
      <c r="M54" s="368"/>
      <c r="N54" s="6"/>
      <c r="O54" s="8"/>
      <c r="P54" s="6"/>
    </row>
    <row r="55" spans="1:16" ht="18.75" customHeight="1" thickBot="1">
      <c r="A55" s="576" t="s">
        <v>3</v>
      </c>
      <c r="B55" s="577"/>
      <c r="C55" s="577"/>
      <c r="D55" s="577"/>
      <c r="E55" s="577"/>
      <c r="F55" s="577"/>
      <c r="G55" s="577"/>
      <c r="H55" s="577"/>
      <c r="I55" s="577"/>
      <c r="J55" s="577"/>
      <c r="K55" s="577"/>
      <c r="L55" s="577"/>
      <c r="M55" s="578"/>
      <c r="N55" s="6"/>
      <c r="O55" s="8"/>
      <c r="P55" s="6"/>
    </row>
    <row r="56" spans="1:16" s="5" customFormat="1" ht="104.25" customHeight="1">
      <c r="A56" s="67" t="s">
        <v>127</v>
      </c>
      <c r="B56" s="68" t="s">
        <v>99</v>
      </c>
      <c r="C56" s="70" t="s">
        <v>100</v>
      </c>
      <c r="D56" s="26">
        <f>SUM(D57:D59)</f>
        <v>0</v>
      </c>
      <c r="E56" s="26">
        <f>SUM(E57:E60)</f>
        <v>91528.992</v>
      </c>
      <c r="F56" s="106">
        <f aca="true" t="shared" si="8" ref="F56:L56">SUM(F57:F60)</f>
        <v>0</v>
      </c>
      <c r="G56" s="26">
        <f t="shared" si="8"/>
        <v>0</v>
      </c>
      <c r="H56" s="26">
        <f t="shared" si="8"/>
        <v>12119.208219999999</v>
      </c>
      <c r="I56" s="106">
        <f t="shared" si="8"/>
        <v>0</v>
      </c>
      <c r="J56" s="26">
        <f t="shared" si="8"/>
        <v>0</v>
      </c>
      <c r="K56" s="26">
        <f t="shared" si="8"/>
        <v>12119.208219999999</v>
      </c>
      <c r="L56" s="106">
        <f t="shared" si="8"/>
        <v>0</v>
      </c>
      <c r="M56" s="369"/>
      <c r="N56" s="6"/>
      <c r="O56" s="10"/>
      <c r="P56" s="6"/>
    </row>
    <row r="57" spans="1:16" s="93" customFormat="1" ht="81" customHeight="1">
      <c r="A57" s="526" t="s">
        <v>136</v>
      </c>
      <c r="B57" s="501" t="s">
        <v>101</v>
      </c>
      <c r="C57" s="183" t="s">
        <v>32</v>
      </c>
      <c r="D57" s="527"/>
      <c r="E57" s="528">
        <v>14928.992</v>
      </c>
      <c r="F57" s="529"/>
      <c r="G57" s="527"/>
      <c r="H57" s="530">
        <v>417.3</v>
      </c>
      <c r="I57" s="529"/>
      <c r="J57" s="179"/>
      <c r="K57" s="180">
        <f>H57</f>
        <v>417.3</v>
      </c>
      <c r="L57" s="529"/>
      <c r="M57" s="531"/>
      <c r="N57" s="91"/>
      <c r="O57" s="92"/>
      <c r="P57" s="91"/>
    </row>
    <row r="58" spans="1:16" s="93" customFormat="1" ht="36.75" customHeight="1">
      <c r="A58" s="526" t="s">
        <v>137</v>
      </c>
      <c r="B58" s="501" t="s">
        <v>15</v>
      </c>
      <c r="C58" s="183" t="s">
        <v>128</v>
      </c>
      <c r="D58" s="527"/>
      <c r="E58" s="528">
        <v>50000</v>
      </c>
      <c r="F58" s="529"/>
      <c r="G58" s="527"/>
      <c r="H58" s="530">
        <v>8701.90822</v>
      </c>
      <c r="I58" s="529"/>
      <c r="J58" s="179"/>
      <c r="K58" s="180">
        <f>H58</f>
        <v>8701.90822</v>
      </c>
      <c r="L58" s="529"/>
      <c r="M58" s="531"/>
      <c r="N58" s="91"/>
      <c r="O58" s="92"/>
      <c r="P58" s="91"/>
    </row>
    <row r="59" spans="1:16" s="93" customFormat="1" ht="132" customHeight="1">
      <c r="A59" s="526" t="s">
        <v>138</v>
      </c>
      <c r="B59" s="501" t="s">
        <v>179</v>
      </c>
      <c r="C59" s="183" t="s">
        <v>32</v>
      </c>
      <c r="D59" s="527"/>
      <c r="E59" s="530">
        <v>16600</v>
      </c>
      <c r="F59" s="529"/>
      <c r="G59" s="527"/>
      <c r="H59" s="530">
        <v>2000</v>
      </c>
      <c r="I59" s="529"/>
      <c r="J59" s="179"/>
      <c r="K59" s="180">
        <f>H59</f>
        <v>2000</v>
      </c>
      <c r="L59" s="529"/>
      <c r="M59" s="531"/>
      <c r="N59" s="91"/>
      <c r="O59" s="92"/>
      <c r="P59" s="91"/>
    </row>
    <row r="60" spans="1:16" s="93" customFormat="1" ht="184.5" customHeight="1">
      <c r="A60" s="532" t="s">
        <v>139</v>
      </c>
      <c r="B60" s="533" t="s">
        <v>299</v>
      </c>
      <c r="C60" s="188" t="s">
        <v>32</v>
      </c>
      <c r="D60" s="534"/>
      <c r="E60" s="535">
        <v>10000</v>
      </c>
      <c r="F60" s="536"/>
      <c r="G60" s="534"/>
      <c r="H60" s="537">
        <v>1000</v>
      </c>
      <c r="I60" s="536"/>
      <c r="J60" s="190"/>
      <c r="K60" s="538">
        <f>H60</f>
        <v>1000</v>
      </c>
      <c r="L60" s="536"/>
      <c r="M60" s="539"/>
      <c r="N60" s="91"/>
      <c r="O60" s="92"/>
      <c r="P60" s="91"/>
    </row>
    <row r="61" spans="1:16" s="5" customFormat="1" ht="57" customHeight="1">
      <c r="A61" s="67" t="s">
        <v>129</v>
      </c>
      <c r="B61" s="68" t="s">
        <v>88</v>
      </c>
      <c r="C61" s="111" t="s">
        <v>128</v>
      </c>
      <c r="D61" s="26">
        <f>SUM(D62:D64)</f>
        <v>0</v>
      </c>
      <c r="E61" s="452">
        <f>SUM(E62:E65)</f>
        <v>62340.7</v>
      </c>
      <c r="F61" s="106">
        <f aca="true" t="shared" si="9" ref="F61:L61">SUM(F62:F65)</f>
        <v>0</v>
      </c>
      <c r="G61" s="26">
        <f t="shared" si="9"/>
        <v>0</v>
      </c>
      <c r="H61" s="26">
        <f>SUM(H62:H65)</f>
        <v>6117.467619999999</v>
      </c>
      <c r="I61" s="106">
        <f t="shared" si="9"/>
        <v>0</v>
      </c>
      <c r="J61" s="26">
        <f t="shared" si="9"/>
        <v>0</v>
      </c>
      <c r="K61" s="26">
        <f t="shared" si="9"/>
        <v>6117.467619999999</v>
      </c>
      <c r="L61" s="106">
        <f t="shared" si="9"/>
        <v>0</v>
      </c>
      <c r="M61" s="369"/>
      <c r="N61" s="6"/>
      <c r="O61" s="10"/>
      <c r="P61" s="6"/>
    </row>
    <row r="62" spans="1:16" ht="47.25">
      <c r="A62" s="82" t="s">
        <v>140</v>
      </c>
      <c r="B62" s="73" t="s">
        <v>16</v>
      </c>
      <c r="C62" s="20" t="s">
        <v>128</v>
      </c>
      <c r="D62" s="143"/>
      <c r="E62" s="16">
        <v>30673.2</v>
      </c>
      <c r="F62" s="118"/>
      <c r="G62" s="21"/>
      <c r="H62" s="21">
        <v>3643.96762</v>
      </c>
      <c r="I62" s="129"/>
      <c r="J62" s="74"/>
      <c r="K62" s="75">
        <f>H62</f>
        <v>3643.96762</v>
      </c>
      <c r="L62" s="129"/>
      <c r="M62" s="370"/>
      <c r="N62" s="6"/>
      <c r="O62" s="8"/>
      <c r="P62" s="6"/>
    </row>
    <row r="63" spans="1:16" ht="63">
      <c r="A63" s="82" t="s">
        <v>161</v>
      </c>
      <c r="B63" s="73" t="s">
        <v>102</v>
      </c>
      <c r="C63" s="20" t="s">
        <v>128</v>
      </c>
      <c r="D63" s="143"/>
      <c r="E63" s="16">
        <v>30415.5</v>
      </c>
      <c r="F63" s="118"/>
      <c r="G63" s="21"/>
      <c r="H63" s="21">
        <v>2449.5</v>
      </c>
      <c r="I63" s="129"/>
      <c r="J63" s="74"/>
      <c r="K63" s="75">
        <f>H63</f>
        <v>2449.5</v>
      </c>
      <c r="L63" s="129"/>
      <c r="M63" s="370"/>
      <c r="N63" s="6"/>
      <c r="O63" s="8"/>
      <c r="P63" s="6"/>
    </row>
    <row r="64" spans="1:16" ht="34.5" customHeight="1">
      <c r="A64" s="82" t="s">
        <v>17</v>
      </c>
      <c r="B64" s="61" t="s">
        <v>180</v>
      </c>
      <c r="C64" s="20" t="s">
        <v>128</v>
      </c>
      <c r="D64" s="143"/>
      <c r="E64" s="16">
        <v>252</v>
      </c>
      <c r="F64" s="118"/>
      <c r="G64" s="16"/>
      <c r="H64" s="16">
        <v>24</v>
      </c>
      <c r="I64" s="129"/>
      <c r="J64" s="74"/>
      <c r="K64" s="75">
        <f>H64</f>
        <v>24</v>
      </c>
      <c r="L64" s="129"/>
      <c r="M64" s="370"/>
      <c r="N64" s="6"/>
      <c r="O64" s="8"/>
      <c r="P64" s="6"/>
    </row>
    <row r="65" spans="1:16" ht="99" customHeight="1">
      <c r="A65" s="82" t="s">
        <v>89</v>
      </c>
      <c r="B65" s="61" t="s">
        <v>173</v>
      </c>
      <c r="C65" s="20" t="s">
        <v>128</v>
      </c>
      <c r="D65" s="143"/>
      <c r="E65" s="16">
        <v>1000</v>
      </c>
      <c r="F65" s="118"/>
      <c r="G65" s="21"/>
      <c r="H65" s="21">
        <v>0</v>
      </c>
      <c r="I65" s="129"/>
      <c r="J65" s="74"/>
      <c r="K65" s="75">
        <f>H65</f>
        <v>0</v>
      </c>
      <c r="L65" s="129"/>
      <c r="M65" s="370"/>
      <c r="N65" s="6"/>
      <c r="O65" s="8"/>
      <c r="P65" s="6"/>
    </row>
    <row r="66" spans="1:16" ht="100.5" customHeight="1">
      <c r="A66" s="148" t="s">
        <v>130</v>
      </c>
      <c r="B66" s="112" t="s">
        <v>105</v>
      </c>
      <c r="C66" s="111" t="s">
        <v>128</v>
      </c>
      <c r="D66" s="97">
        <f>SUM(D67:D71)</f>
        <v>136016.80000000002</v>
      </c>
      <c r="E66" s="97">
        <f>SUM(E67:E71)</f>
        <v>5786.17461</v>
      </c>
      <c r="F66" s="114">
        <f aca="true" t="shared" si="10" ref="F66:L66">SUM(F67:F68)</f>
        <v>0</v>
      </c>
      <c r="G66" s="97">
        <f t="shared" si="10"/>
        <v>0</v>
      </c>
      <c r="H66" s="97">
        <f t="shared" si="10"/>
        <v>0</v>
      </c>
      <c r="I66" s="114">
        <f t="shared" si="10"/>
        <v>0</v>
      </c>
      <c r="J66" s="97">
        <f t="shared" si="10"/>
        <v>0</v>
      </c>
      <c r="K66" s="97">
        <f t="shared" si="10"/>
        <v>0</v>
      </c>
      <c r="L66" s="114">
        <f t="shared" si="10"/>
        <v>0</v>
      </c>
      <c r="M66" s="359"/>
      <c r="N66" s="6"/>
      <c r="O66" s="8"/>
      <c r="P66" s="6"/>
    </row>
    <row r="67" spans="1:16" ht="126">
      <c r="A67" s="82" t="s">
        <v>125</v>
      </c>
      <c r="B67" s="113" t="s">
        <v>300</v>
      </c>
      <c r="C67" s="20" t="s">
        <v>128</v>
      </c>
      <c r="D67" s="143">
        <v>8375.4</v>
      </c>
      <c r="E67" s="16">
        <v>1838.50244</v>
      </c>
      <c r="F67" s="118"/>
      <c r="G67" s="143">
        <v>0</v>
      </c>
      <c r="H67" s="16">
        <v>0</v>
      </c>
      <c r="I67" s="129"/>
      <c r="J67" s="74">
        <f aca="true" t="shared" si="11" ref="J67:K71">G67</f>
        <v>0</v>
      </c>
      <c r="K67" s="74">
        <f t="shared" si="11"/>
        <v>0</v>
      </c>
      <c r="L67" s="129"/>
      <c r="M67" s="370"/>
      <c r="N67" s="6"/>
      <c r="O67" s="8"/>
      <c r="P67" s="6"/>
    </row>
    <row r="68" spans="1:16" ht="126">
      <c r="A68" s="82" t="s">
        <v>103</v>
      </c>
      <c r="B68" s="410" t="s">
        <v>301</v>
      </c>
      <c r="C68" s="20" t="s">
        <v>128</v>
      </c>
      <c r="D68" s="143">
        <v>10260.9</v>
      </c>
      <c r="E68" s="30">
        <v>317.34742</v>
      </c>
      <c r="F68" s="118"/>
      <c r="G68" s="143">
        <v>0</v>
      </c>
      <c r="H68" s="16">
        <v>0</v>
      </c>
      <c r="I68" s="129"/>
      <c r="J68" s="74">
        <f t="shared" si="11"/>
        <v>0</v>
      </c>
      <c r="K68" s="75">
        <f t="shared" si="11"/>
        <v>0</v>
      </c>
      <c r="L68" s="129"/>
      <c r="M68" s="370"/>
      <c r="N68" s="6"/>
      <c r="O68" s="8"/>
      <c r="P68" s="6"/>
    </row>
    <row r="69" spans="1:16" ht="115.5" customHeight="1">
      <c r="A69" s="82" t="s">
        <v>104</v>
      </c>
      <c r="B69" s="61" t="s">
        <v>302</v>
      </c>
      <c r="C69" s="20" t="s">
        <v>128</v>
      </c>
      <c r="D69" s="30">
        <v>71155.1</v>
      </c>
      <c r="E69" s="30">
        <v>2200.6732</v>
      </c>
      <c r="F69" s="118"/>
      <c r="G69" s="143">
        <v>0</v>
      </c>
      <c r="H69" s="16">
        <v>0</v>
      </c>
      <c r="I69" s="129"/>
      <c r="J69" s="74">
        <f t="shared" si="11"/>
        <v>0</v>
      </c>
      <c r="K69" s="75">
        <f t="shared" si="11"/>
        <v>0</v>
      </c>
      <c r="L69" s="129"/>
      <c r="M69" s="370"/>
      <c r="N69" s="6"/>
      <c r="O69" s="8"/>
      <c r="P69" s="6"/>
    </row>
    <row r="70" spans="1:16" ht="115.5" customHeight="1">
      <c r="A70" s="82" t="s">
        <v>172</v>
      </c>
      <c r="B70" s="61" t="s">
        <v>303</v>
      </c>
      <c r="C70" s="20" t="s">
        <v>128</v>
      </c>
      <c r="D70" s="30">
        <v>16425.9</v>
      </c>
      <c r="E70" s="30">
        <v>508.01753</v>
      </c>
      <c r="F70" s="118"/>
      <c r="G70" s="143">
        <v>0</v>
      </c>
      <c r="H70" s="16">
        <v>0</v>
      </c>
      <c r="I70" s="129"/>
      <c r="J70" s="74">
        <f t="shared" si="11"/>
        <v>0</v>
      </c>
      <c r="K70" s="75">
        <f t="shared" si="11"/>
        <v>0</v>
      </c>
      <c r="L70" s="129"/>
      <c r="M70" s="370"/>
      <c r="N70" s="6"/>
      <c r="O70" s="8"/>
      <c r="P70" s="6"/>
    </row>
    <row r="71" spans="1:16" ht="115.5" customHeight="1">
      <c r="A71" s="82" t="s">
        <v>274</v>
      </c>
      <c r="B71" s="61" t="s">
        <v>304</v>
      </c>
      <c r="C71" s="20" t="s">
        <v>128</v>
      </c>
      <c r="D71" s="30">
        <v>29799.5</v>
      </c>
      <c r="E71" s="30">
        <v>921.63402</v>
      </c>
      <c r="F71" s="118"/>
      <c r="G71" s="143">
        <v>0</v>
      </c>
      <c r="H71" s="16">
        <v>0</v>
      </c>
      <c r="I71" s="129"/>
      <c r="J71" s="74">
        <f t="shared" si="11"/>
        <v>0</v>
      </c>
      <c r="K71" s="75">
        <f t="shared" si="11"/>
        <v>0</v>
      </c>
      <c r="L71" s="129"/>
      <c r="M71" s="370"/>
      <c r="N71" s="6"/>
      <c r="O71" s="8"/>
      <c r="P71" s="6"/>
    </row>
    <row r="72" spans="1:16" ht="87.75" customHeight="1">
      <c r="A72" s="148" t="s">
        <v>131</v>
      </c>
      <c r="B72" s="112" t="s">
        <v>174</v>
      </c>
      <c r="C72" s="111" t="s">
        <v>128</v>
      </c>
      <c r="D72" s="97">
        <f>D73</f>
        <v>0</v>
      </c>
      <c r="E72" s="97">
        <f aca="true" t="shared" si="12" ref="E72:L72">E73</f>
        <v>7492.2</v>
      </c>
      <c r="F72" s="114">
        <f t="shared" si="12"/>
        <v>0</v>
      </c>
      <c r="G72" s="97">
        <f t="shared" si="12"/>
        <v>0</v>
      </c>
      <c r="H72" s="97">
        <f t="shared" si="12"/>
        <v>1682.15</v>
      </c>
      <c r="I72" s="114">
        <f t="shared" si="12"/>
        <v>0</v>
      </c>
      <c r="J72" s="97">
        <f t="shared" si="12"/>
        <v>0</v>
      </c>
      <c r="K72" s="97">
        <f t="shared" si="12"/>
        <v>1682.15</v>
      </c>
      <c r="L72" s="114">
        <f t="shared" si="12"/>
        <v>0</v>
      </c>
      <c r="M72" s="359"/>
      <c r="N72" s="6"/>
      <c r="O72" s="8"/>
      <c r="P72" s="6"/>
    </row>
    <row r="73" spans="1:16" ht="117" customHeight="1">
      <c r="A73" s="82" t="s">
        <v>135</v>
      </c>
      <c r="B73" s="61" t="s">
        <v>175</v>
      </c>
      <c r="C73" s="20" t="s">
        <v>128</v>
      </c>
      <c r="D73" s="143"/>
      <c r="E73" s="16">
        <v>7492.2</v>
      </c>
      <c r="F73" s="118"/>
      <c r="G73" s="21"/>
      <c r="H73" s="16">
        <v>1682.15</v>
      </c>
      <c r="I73" s="129"/>
      <c r="J73" s="74"/>
      <c r="K73" s="75">
        <f>H73</f>
        <v>1682.15</v>
      </c>
      <c r="L73" s="129"/>
      <c r="M73" s="370"/>
      <c r="N73" s="6"/>
      <c r="O73" s="8"/>
      <c r="P73" s="6"/>
    </row>
    <row r="74" spans="1:16" ht="24" thickBot="1">
      <c r="A74" s="101"/>
      <c r="B74" s="102" t="s">
        <v>2</v>
      </c>
      <c r="C74" s="150"/>
      <c r="D74" s="105">
        <f aca="true" t="shared" si="13" ref="D74:L74">D66+D61+D56+D72</f>
        <v>136016.80000000002</v>
      </c>
      <c r="E74" s="105">
        <f t="shared" si="13"/>
        <v>167148.06661</v>
      </c>
      <c r="F74" s="104">
        <f t="shared" si="13"/>
        <v>0</v>
      </c>
      <c r="G74" s="105">
        <f t="shared" si="13"/>
        <v>0</v>
      </c>
      <c r="H74" s="105">
        <f t="shared" si="13"/>
        <v>19918.825839999998</v>
      </c>
      <c r="I74" s="104">
        <f t="shared" si="13"/>
        <v>0</v>
      </c>
      <c r="J74" s="105">
        <f t="shared" si="13"/>
        <v>0</v>
      </c>
      <c r="K74" s="105">
        <f t="shared" si="13"/>
        <v>19918.825839999998</v>
      </c>
      <c r="L74" s="104">
        <f t="shared" si="13"/>
        <v>0</v>
      </c>
      <c r="M74" s="368"/>
      <c r="N74" s="6">
        <f>SUM(D74:E74)</f>
        <v>303164.86661</v>
      </c>
      <c r="O74" s="8"/>
      <c r="P74" s="6"/>
    </row>
    <row r="75" spans="1:16" ht="18" customHeight="1" thickBot="1">
      <c r="A75" s="573" t="s">
        <v>4</v>
      </c>
      <c r="B75" s="574"/>
      <c r="C75" s="574"/>
      <c r="D75" s="574"/>
      <c r="E75" s="574"/>
      <c r="F75" s="574"/>
      <c r="G75" s="574"/>
      <c r="H75" s="574"/>
      <c r="I75" s="574"/>
      <c r="J75" s="574"/>
      <c r="K75" s="574"/>
      <c r="L75" s="574"/>
      <c r="M75" s="575"/>
      <c r="N75" s="6"/>
      <c r="O75" s="8"/>
      <c r="P75" s="6"/>
    </row>
    <row r="76" spans="1:16" ht="32.25" customHeight="1">
      <c r="A76" s="151" t="s">
        <v>127</v>
      </c>
      <c r="B76" s="152" t="s">
        <v>5</v>
      </c>
      <c r="C76" s="111" t="s">
        <v>128</v>
      </c>
      <c r="D76" s="153">
        <f>SUM(D77:D78)</f>
        <v>0</v>
      </c>
      <c r="E76" s="453">
        <f>SUM(E77:E79)</f>
        <v>393717.6</v>
      </c>
      <c r="F76" s="154">
        <f aca="true" t="shared" si="14" ref="F76:L76">SUM(F77:F79)</f>
        <v>0</v>
      </c>
      <c r="G76" s="153">
        <f t="shared" si="14"/>
        <v>0</v>
      </c>
      <c r="H76" s="153">
        <f t="shared" si="14"/>
        <v>763.80446</v>
      </c>
      <c r="I76" s="154">
        <f t="shared" si="14"/>
        <v>0</v>
      </c>
      <c r="J76" s="153">
        <f t="shared" si="14"/>
        <v>0</v>
      </c>
      <c r="K76" s="153">
        <f t="shared" si="14"/>
        <v>763.80446</v>
      </c>
      <c r="L76" s="154">
        <f t="shared" si="14"/>
        <v>0</v>
      </c>
      <c r="M76" s="371"/>
      <c r="N76" s="6"/>
      <c r="O76" s="8"/>
      <c r="P76" s="6"/>
    </row>
    <row r="77" spans="1:16" ht="133.5" customHeight="1">
      <c r="A77" s="79" t="s">
        <v>136</v>
      </c>
      <c r="B77" s="80" t="s">
        <v>18</v>
      </c>
      <c r="C77" s="81" t="s">
        <v>128</v>
      </c>
      <c r="D77" s="15"/>
      <c r="E77" s="30">
        <v>306747.1</v>
      </c>
      <c r="F77" s="51"/>
      <c r="G77" s="15"/>
      <c r="H77" s="24">
        <v>681.40766</v>
      </c>
      <c r="I77" s="130"/>
      <c r="J77" s="71"/>
      <c r="K77" s="72">
        <f>H77</f>
        <v>681.40766</v>
      </c>
      <c r="L77" s="133"/>
      <c r="M77" s="372"/>
      <c r="N77" s="6"/>
      <c r="O77" s="8"/>
      <c r="P77" s="6"/>
    </row>
    <row r="78" spans="1:16" ht="226.5" customHeight="1">
      <c r="A78" s="82" t="s">
        <v>137</v>
      </c>
      <c r="B78" s="60" t="s">
        <v>33</v>
      </c>
      <c r="C78" s="19" t="s">
        <v>128</v>
      </c>
      <c r="D78" s="16"/>
      <c r="E78" s="30">
        <v>6529.1</v>
      </c>
      <c r="F78" s="94"/>
      <c r="G78" s="16"/>
      <c r="H78" s="21">
        <v>82.3968</v>
      </c>
      <c r="I78" s="131"/>
      <c r="J78" s="76"/>
      <c r="K78" s="77">
        <f>H78</f>
        <v>82.3968</v>
      </c>
      <c r="L78" s="129"/>
      <c r="M78" s="373"/>
      <c r="N78" s="6"/>
      <c r="O78" s="8"/>
      <c r="P78" s="6"/>
    </row>
    <row r="79" spans="1:16" ht="276.75" customHeight="1">
      <c r="A79" s="78" t="s">
        <v>138</v>
      </c>
      <c r="B79" s="83" t="s">
        <v>107</v>
      </c>
      <c r="C79" s="32" t="s">
        <v>128</v>
      </c>
      <c r="D79" s="144"/>
      <c r="E79" s="30">
        <v>80441.4</v>
      </c>
      <c r="F79" s="119"/>
      <c r="G79" s="17"/>
      <c r="H79" s="25">
        <v>0</v>
      </c>
      <c r="I79" s="132"/>
      <c r="J79" s="76"/>
      <c r="K79" s="77">
        <f>H79</f>
        <v>0</v>
      </c>
      <c r="L79" s="132"/>
      <c r="M79" s="374"/>
      <c r="N79" s="6"/>
      <c r="O79" s="8"/>
      <c r="P79" s="6"/>
    </row>
    <row r="80" spans="1:16" ht="24" thickBot="1">
      <c r="A80" s="101"/>
      <c r="B80" s="102" t="s">
        <v>2</v>
      </c>
      <c r="C80" s="162"/>
      <c r="D80" s="105">
        <f>D76</f>
        <v>0</v>
      </c>
      <c r="E80" s="105">
        <f>E76</f>
        <v>393717.6</v>
      </c>
      <c r="F80" s="104">
        <v>0</v>
      </c>
      <c r="G80" s="105">
        <f>G76</f>
        <v>0</v>
      </c>
      <c r="H80" s="105">
        <f>H76</f>
        <v>763.80446</v>
      </c>
      <c r="I80" s="104">
        <v>0</v>
      </c>
      <c r="J80" s="105">
        <f>J76</f>
        <v>0</v>
      </c>
      <c r="K80" s="105">
        <f>K76</f>
        <v>763.80446</v>
      </c>
      <c r="L80" s="104">
        <v>0</v>
      </c>
      <c r="M80" s="368"/>
      <c r="N80" s="6"/>
      <c r="O80" s="8"/>
      <c r="P80" s="6"/>
    </row>
    <row r="81" spans="1:16" ht="24" customHeight="1" thickBot="1">
      <c r="A81" s="573" t="s">
        <v>6</v>
      </c>
      <c r="B81" s="574"/>
      <c r="C81" s="574"/>
      <c r="D81" s="574"/>
      <c r="E81" s="574"/>
      <c r="F81" s="574"/>
      <c r="G81" s="574"/>
      <c r="H81" s="574"/>
      <c r="I81" s="574"/>
      <c r="J81" s="574"/>
      <c r="K81" s="574"/>
      <c r="L81" s="574"/>
      <c r="M81" s="575"/>
      <c r="N81" s="6"/>
      <c r="O81" s="8"/>
      <c r="P81" s="6"/>
    </row>
    <row r="82" spans="1:16" ht="134.25" customHeight="1">
      <c r="A82" s="151" t="s">
        <v>127</v>
      </c>
      <c r="B82" s="152" t="s">
        <v>7</v>
      </c>
      <c r="C82" s="149" t="s">
        <v>183</v>
      </c>
      <c r="D82" s="153">
        <f>SUM(D83:D87)</f>
        <v>0</v>
      </c>
      <c r="E82" s="153">
        <f>SUM(E83:E89)</f>
        <v>2106103.08764</v>
      </c>
      <c r="F82" s="154">
        <f>SUM(F83:F89)</f>
        <v>0</v>
      </c>
      <c r="G82" s="153">
        <f>SUM(G83:G89)</f>
        <v>0</v>
      </c>
      <c r="H82" s="153">
        <f>SUM(H83:H89)</f>
        <v>518365.30135</v>
      </c>
      <c r="I82" s="154">
        <v>0</v>
      </c>
      <c r="J82" s="153">
        <f>SUM(J83:J89)</f>
        <v>0</v>
      </c>
      <c r="K82" s="153">
        <f>SUM(K83:K89)</f>
        <v>518365.30135</v>
      </c>
      <c r="L82" s="154">
        <v>0</v>
      </c>
      <c r="M82" s="371"/>
      <c r="N82" s="6"/>
      <c r="O82" s="8"/>
      <c r="P82" s="6"/>
    </row>
    <row r="83" spans="1:16" ht="36" customHeight="1">
      <c r="A83" s="82" t="s">
        <v>136</v>
      </c>
      <c r="B83" s="73" t="s">
        <v>34</v>
      </c>
      <c r="C83" s="20" t="s">
        <v>128</v>
      </c>
      <c r="D83" s="143"/>
      <c r="E83" s="30">
        <v>44467.3</v>
      </c>
      <c r="F83" s="118"/>
      <c r="G83" s="16"/>
      <c r="H83" s="84">
        <v>7279.27336</v>
      </c>
      <c r="I83" s="129"/>
      <c r="J83" s="74"/>
      <c r="K83" s="75">
        <f aca="true" t="shared" si="15" ref="K83:K89">H83</f>
        <v>7279.27336</v>
      </c>
      <c r="L83" s="129"/>
      <c r="M83" s="370"/>
      <c r="N83" s="6"/>
      <c r="O83" s="8"/>
      <c r="P83" s="11"/>
    </row>
    <row r="84" spans="1:16" s="93" customFormat="1" ht="84" customHeight="1">
      <c r="A84" s="181" t="s">
        <v>137</v>
      </c>
      <c r="B84" s="501" t="s">
        <v>35</v>
      </c>
      <c r="C84" s="183" t="s">
        <v>32</v>
      </c>
      <c r="D84" s="30"/>
      <c r="E84" s="30">
        <v>9339</v>
      </c>
      <c r="F84" s="184"/>
      <c r="G84" s="30"/>
      <c r="H84" s="186">
        <v>542.16</v>
      </c>
      <c r="I84" s="185"/>
      <c r="J84" s="186"/>
      <c r="K84" s="174">
        <f t="shared" si="15"/>
        <v>542.16</v>
      </c>
      <c r="L84" s="185"/>
      <c r="M84" s="375"/>
      <c r="N84" s="91"/>
      <c r="O84" s="92"/>
      <c r="P84" s="91"/>
    </row>
    <row r="85" spans="1:16" s="93" customFormat="1" ht="135" customHeight="1">
      <c r="A85" s="181" t="s">
        <v>138</v>
      </c>
      <c r="B85" s="501" t="s">
        <v>108</v>
      </c>
      <c r="C85" s="183" t="s">
        <v>29</v>
      </c>
      <c r="D85" s="30"/>
      <c r="E85" s="30">
        <v>1983382.89965</v>
      </c>
      <c r="F85" s="184"/>
      <c r="G85" s="30"/>
      <c r="H85" s="186">
        <v>504945.29884</v>
      </c>
      <c r="I85" s="185"/>
      <c r="J85" s="186"/>
      <c r="K85" s="174">
        <f t="shared" si="15"/>
        <v>504945.29884</v>
      </c>
      <c r="L85" s="185"/>
      <c r="M85" s="375"/>
      <c r="N85" s="91"/>
      <c r="O85" s="92"/>
      <c r="P85" s="91"/>
    </row>
    <row r="86" spans="1:16" s="93" customFormat="1" ht="69" customHeight="1">
      <c r="A86" s="181" t="s">
        <v>139</v>
      </c>
      <c r="B86" s="501" t="s">
        <v>45</v>
      </c>
      <c r="C86" s="183" t="s">
        <v>32</v>
      </c>
      <c r="D86" s="30"/>
      <c r="E86" s="30">
        <v>30000</v>
      </c>
      <c r="F86" s="184"/>
      <c r="G86" s="30"/>
      <c r="H86" s="186">
        <v>5400</v>
      </c>
      <c r="I86" s="185"/>
      <c r="J86" s="186"/>
      <c r="K86" s="174">
        <f t="shared" si="15"/>
        <v>5400</v>
      </c>
      <c r="L86" s="185"/>
      <c r="M86" s="375"/>
      <c r="N86" s="91"/>
      <c r="O86" s="92"/>
      <c r="P86" s="91"/>
    </row>
    <row r="87" spans="1:16" ht="80.25" customHeight="1">
      <c r="A87" s="82" t="s">
        <v>37</v>
      </c>
      <c r="B87" s="73" t="s">
        <v>36</v>
      </c>
      <c r="C87" s="20" t="s">
        <v>29</v>
      </c>
      <c r="D87" s="143"/>
      <c r="E87" s="30">
        <v>2771</v>
      </c>
      <c r="F87" s="118"/>
      <c r="G87" s="16"/>
      <c r="H87" s="30">
        <v>198.56915</v>
      </c>
      <c r="I87" s="129"/>
      <c r="J87" s="74"/>
      <c r="K87" s="75">
        <f t="shared" si="15"/>
        <v>198.56915</v>
      </c>
      <c r="L87" s="129"/>
      <c r="M87" s="370"/>
      <c r="N87" s="6"/>
      <c r="O87" s="8"/>
      <c r="P87" s="6"/>
    </row>
    <row r="88" spans="1:16" ht="34.5" customHeight="1">
      <c r="A88" s="82" t="s">
        <v>109</v>
      </c>
      <c r="B88" s="73" t="s">
        <v>110</v>
      </c>
      <c r="C88" s="20" t="s">
        <v>29</v>
      </c>
      <c r="D88" s="143"/>
      <c r="E88" s="30">
        <v>1000</v>
      </c>
      <c r="F88" s="118"/>
      <c r="G88" s="16"/>
      <c r="H88" s="30">
        <v>0</v>
      </c>
      <c r="I88" s="129"/>
      <c r="J88" s="74"/>
      <c r="K88" s="75">
        <f t="shared" si="15"/>
        <v>0</v>
      </c>
      <c r="L88" s="129"/>
      <c r="M88" s="370"/>
      <c r="N88" s="6"/>
      <c r="O88" s="8"/>
      <c r="P88" s="6"/>
    </row>
    <row r="89" spans="1:16" s="93" customFormat="1" ht="105" customHeight="1">
      <c r="A89" s="181" t="s">
        <v>111</v>
      </c>
      <c r="B89" s="182" t="s">
        <v>112</v>
      </c>
      <c r="C89" s="183" t="s">
        <v>116</v>
      </c>
      <c r="D89" s="30"/>
      <c r="E89" s="30">
        <v>35142.88799</v>
      </c>
      <c r="F89" s="184"/>
      <c r="G89" s="30"/>
      <c r="H89" s="174">
        <v>0</v>
      </c>
      <c r="I89" s="185"/>
      <c r="J89" s="186"/>
      <c r="K89" s="174">
        <f t="shared" si="15"/>
        <v>0</v>
      </c>
      <c r="L89" s="185"/>
      <c r="M89" s="375"/>
      <c r="N89" s="91"/>
      <c r="O89" s="92"/>
      <c r="P89" s="91"/>
    </row>
    <row r="90" spans="1:16" ht="130.5" customHeight="1">
      <c r="A90" s="155" t="s">
        <v>129</v>
      </c>
      <c r="B90" s="156" t="s">
        <v>19</v>
      </c>
      <c r="C90" s="111" t="s">
        <v>128</v>
      </c>
      <c r="D90" s="97">
        <f>D91</f>
        <v>8888.5</v>
      </c>
      <c r="E90" s="97">
        <f>SUM(E91:E91)</f>
        <v>0</v>
      </c>
      <c r="F90" s="114">
        <v>0</v>
      </c>
      <c r="G90" s="97">
        <f>G91</f>
        <v>1674.62886</v>
      </c>
      <c r="H90" s="97">
        <f>SUM(H91:H91)</f>
        <v>0</v>
      </c>
      <c r="I90" s="114">
        <v>0</v>
      </c>
      <c r="J90" s="97">
        <f>J91</f>
        <v>1674.62886</v>
      </c>
      <c r="K90" s="97">
        <f>SUM(K91:K91)</f>
        <v>0</v>
      </c>
      <c r="L90" s="114">
        <v>0</v>
      </c>
      <c r="M90" s="359"/>
      <c r="N90" s="6"/>
      <c r="O90" s="8"/>
      <c r="P90" s="6"/>
    </row>
    <row r="91" spans="1:16" ht="166.5" customHeight="1">
      <c r="A91" s="82" t="s">
        <v>140</v>
      </c>
      <c r="B91" s="73" t="s">
        <v>20</v>
      </c>
      <c r="C91" s="20" t="s">
        <v>128</v>
      </c>
      <c r="D91" s="157">
        <v>8888.5</v>
      </c>
      <c r="E91" s="23"/>
      <c r="F91" s="158"/>
      <c r="G91" s="16">
        <v>1674.62886</v>
      </c>
      <c r="H91" s="21"/>
      <c r="I91" s="129"/>
      <c r="J91" s="74">
        <f>G91</f>
        <v>1674.62886</v>
      </c>
      <c r="K91" s="75"/>
      <c r="L91" s="129"/>
      <c r="M91" s="370"/>
      <c r="N91" s="6"/>
      <c r="O91" s="8"/>
      <c r="P91" s="6"/>
    </row>
    <row r="92" spans="1:16" ht="71.25" customHeight="1">
      <c r="A92" s="148" t="s">
        <v>130</v>
      </c>
      <c r="B92" s="112" t="s">
        <v>113</v>
      </c>
      <c r="C92" s="111" t="s">
        <v>128</v>
      </c>
      <c r="D92" s="159">
        <f>SUM(D93:D94)</f>
        <v>0</v>
      </c>
      <c r="E92" s="454">
        <f>SUM(E93:E95)</f>
        <v>2420.3</v>
      </c>
      <c r="F92" s="160">
        <f aca="true" t="shared" si="16" ref="F92:L92">SUM(F93:F94)</f>
        <v>0</v>
      </c>
      <c r="G92" s="159">
        <f t="shared" si="16"/>
        <v>0</v>
      </c>
      <c r="H92" s="159">
        <f>SUM(H93:H95)</f>
        <v>0</v>
      </c>
      <c r="I92" s="160">
        <f t="shared" si="16"/>
        <v>0</v>
      </c>
      <c r="J92" s="159">
        <f t="shared" si="16"/>
        <v>0</v>
      </c>
      <c r="K92" s="159">
        <f>SUM(K93:K95)</f>
        <v>0</v>
      </c>
      <c r="L92" s="160">
        <f t="shared" si="16"/>
        <v>0</v>
      </c>
      <c r="M92" s="376"/>
      <c r="N92" s="6"/>
      <c r="O92" s="8"/>
      <c r="P92" s="6"/>
    </row>
    <row r="93" spans="1:16" ht="101.25" customHeight="1">
      <c r="A93" s="82" t="s">
        <v>125</v>
      </c>
      <c r="B93" s="73" t="s">
        <v>114</v>
      </c>
      <c r="C93" s="20" t="s">
        <v>128</v>
      </c>
      <c r="D93" s="157"/>
      <c r="E93" s="23">
        <v>343.2</v>
      </c>
      <c r="F93" s="158"/>
      <c r="G93" s="161"/>
      <c r="H93" s="23">
        <v>0</v>
      </c>
      <c r="I93" s="129"/>
      <c r="J93" s="74"/>
      <c r="K93" s="75">
        <f>H93</f>
        <v>0</v>
      </c>
      <c r="L93" s="129"/>
      <c r="M93" s="370"/>
      <c r="N93" s="6"/>
      <c r="O93" s="8"/>
      <c r="P93" s="6"/>
    </row>
    <row r="94" spans="1:16" ht="102.75" customHeight="1">
      <c r="A94" s="82" t="s">
        <v>103</v>
      </c>
      <c r="B94" s="73" t="s">
        <v>115</v>
      </c>
      <c r="C94" s="20" t="s">
        <v>128</v>
      </c>
      <c r="D94" s="157"/>
      <c r="E94" s="23">
        <v>1219.2</v>
      </c>
      <c r="F94" s="158"/>
      <c r="G94" s="161"/>
      <c r="H94" s="23">
        <v>0</v>
      </c>
      <c r="I94" s="129"/>
      <c r="J94" s="74"/>
      <c r="K94" s="75">
        <f>H94</f>
        <v>0</v>
      </c>
      <c r="L94" s="129"/>
      <c r="M94" s="370"/>
      <c r="N94" s="6"/>
      <c r="O94" s="8"/>
      <c r="P94" s="6"/>
    </row>
    <row r="95" spans="1:16" ht="102.75" customHeight="1">
      <c r="A95" s="82" t="s">
        <v>104</v>
      </c>
      <c r="B95" s="73" t="s">
        <v>397</v>
      </c>
      <c r="C95" s="20" t="s">
        <v>128</v>
      </c>
      <c r="D95" s="411"/>
      <c r="E95" s="412">
        <v>857.9</v>
      </c>
      <c r="F95" s="413"/>
      <c r="G95" s="414"/>
      <c r="H95" s="412">
        <v>0</v>
      </c>
      <c r="I95" s="132"/>
      <c r="J95" s="76"/>
      <c r="K95" s="77">
        <f>H95</f>
        <v>0</v>
      </c>
      <c r="L95" s="132"/>
      <c r="M95" s="415"/>
      <c r="N95" s="6"/>
      <c r="O95" s="8"/>
      <c r="P95" s="6"/>
    </row>
    <row r="96" spans="1:16" ht="102.75" customHeight="1">
      <c r="A96" s="148" t="s">
        <v>131</v>
      </c>
      <c r="B96" s="112" t="s">
        <v>305</v>
      </c>
      <c r="C96" s="111" t="s">
        <v>128</v>
      </c>
      <c r="D96" s="494">
        <f>SUM(D97:D98)</f>
        <v>234198.1</v>
      </c>
      <c r="E96" s="495">
        <f>SUM(E97:E98)</f>
        <v>7243.24021</v>
      </c>
      <c r="F96" s="496"/>
      <c r="G96" s="490">
        <f>SUM(G97:G98)</f>
        <v>0</v>
      </c>
      <c r="H96" s="495">
        <f>SUM(H97:H98)</f>
        <v>0</v>
      </c>
      <c r="I96" s="497"/>
      <c r="J96" s="498">
        <f>SUM(J97:J98)</f>
        <v>0</v>
      </c>
      <c r="K96" s="499">
        <f>SUM(K97:K98)</f>
        <v>0</v>
      </c>
      <c r="L96" s="497"/>
      <c r="M96" s="500"/>
      <c r="N96" s="6"/>
      <c r="O96" s="8"/>
      <c r="P96" s="6"/>
    </row>
    <row r="97" spans="1:16" ht="102.75" customHeight="1">
      <c r="A97" s="78" t="s">
        <v>135</v>
      </c>
      <c r="B97" s="83" t="s">
        <v>306</v>
      </c>
      <c r="C97" s="20" t="s">
        <v>128</v>
      </c>
      <c r="D97" s="30">
        <v>221331.2</v>
      </c>
      <c r="E97" s="30">
        <v>6845.29485</v>
      </c>
      <c r="F97" s="413"/>
      <c r="G97" s="17">
        <v>0</v>
      </c>
      <c r="H97" s="412">
        <v>0</v>
      </c>
      <c r="I97" s="132"/>
      <c r="J97" s="76">
        <f>G97</f>
        <v>0</v>
      </c>
      <c r="K97" s="77">
        <f>H97</f>
        <v>0</v>
      </c>
      <c r="L97" s="132"/>
      <c r="M97" s="415"/>
      <c r="N97" s="6"/>
      <c r="O97" s="8"/>
      <c r="P97" s="6"/>
    </row>
    <row r="98" spans="1:16" ht="102.75" customHeight="1">
      <c r="A98" s="78" t="s">
        <v>106</v>
      </c>
      <c r="B98" s="83" t="s">
        <v>307</v>
      </c>
      <c r="C98" s="20" t="s">
        <v>128</v>
      </c>
      <c r="D98" s="30">
        <v>12866.9</v>
      </c>
      <c r="E98" s="30">
        <v>397.94536</v>
      </c>
      <c r="F98" s="413"/>
      <c r="G98" s="17">
        <v>0</v>
      </c>
      <c r="H98" s="412">
        <v>0</v>
      </c>
      <c r="I98" s="132"/>
      <c r="J98" s="76">
        <f>G98</f>
        <v>0</v>
      </c>
      <c r="K98" s="77">
        <f>H98</f>
        <v>0</v>
      </c>
      <c r="L98" s="132"/>
      <c r="M98" s="415"/>
      <c r="N98" s="6"/>
      <c r="O98" s="8"/>
      <c r="P98" s="6"/>
    </row>
    <row r="99" spans="1:16" ht="24" thickBot="1">
      <c r="A99" s="101"/>
      <c r="B99" s="102" t="s">
        <v>2</v>
      </c>
      <c r="C99" s="162"/>
      <c r="D99" s="163">
        <f>D90+D82+D92+D96</f>
        <v>243086.6</v>
      </c>
      <c r="E99" s="163">
        <f>E90+E82+E92+E96</f>
        <v>2115766.62785</v>
      </c>
      <c r="F99" s="164">
        <v>0</v>
      </c>
      <c r="G99" s="163">
        <f>G90+G82+G92+G96</f>
        <v>1674.62886</v>
      </c>
      <c r="H99" s="163">
        <f>H90+H82+H92+H96</f>
        <v>518365.30135</v>
      </c>
      <c r="I99" s="164">
        <v>0</v>
      </c>
      <c r="J99" s="163">
        <f>J90+J82+J92+J96</f>
        <v>1674.62886</v>
      </c>
      <c r="K99" s="163">
        <f>K90+K82+K92+K96</f>
        <v>518365.30135</v>
      </c>
      <c r="L99" s="164">
        <v>0</v>
      </c>
      <c r="M99" s="377"/>
      <c r="N99" s="6"/>
      <c r="O99" s="8"/>
      <c r="P99" s="6"/>
    </row>
    <row r="100" spans="1:16" s="167" customFormat="1" ht="36.75" customHeight="1" thickBot="1">
      <c r="A100" s="38"/>
      <c r="B100" s="39" t="s">
        <v>8</v>
      </c>
      <c r="C100" s="40"/>
      <c r="D100" s="14">
        <f>D46+D54+D74+D80+D99</f>
        <v>929171.0000000001</v>
      </c>
      <c r="E100" s="14">
        <f>E46+E54+E74+E80+E99</f>
        <v>11648115.891999999</v>
      </c>
      <c r="F100" s="47">
        <f>F46+F54+F74+F80+F99</f>
        <v>0</v>
      </c>
      <c r="G100" s="14">
        <f>G46+G54+G74+G80+G99</f>
        <v>10820.259590000001</v>
      </c>
      <c r="H100" s="14">
        <f>H46+H54+H74+H80+H99</f>
        <v>3226940.6740699997</v>
      </c>
      <c r="I100" s="47">
        <v>0</v>
      </c>
      <c r="J100" s="14">
        <f>J46+J54+J74+J80+J99</f>
        <v>10820.259590000001</v>
      </c>
      <c r="K100" s="14">
        <f>K46+K54+K74+K80+K99</f>
        <v>3224914.9589599995</v>
      </c>
      <c r="L100" s="47">
        <v>0</v>
      </c>
      <c r="M100" s="378"/>
      <c r="N100" s="165"/>
      <c r="O100" s="166"/>
      <c r="P100" s="165"/>
    </row>
    <row r="101" spans="1:16" ht="23.25">
      <c r="A101" s="85"/>
      <c r="B101" s="86" t="s">
        <v>38</v>
      </c>
      <c r="C101" s="86"/>
      <c r="D101" s="502">
        <f>D8+D9+D10+D11+D13+D14+D16+D18+D19+D20+D21+D22+D23+D26+D27+D28+D29+D30+D33+D34+D35+D37+D39+D40+D44+D45+D49+D50+D51+D53+D58+D62+D63+D64+D65+D67+D68+D69+D70+D71+D73+D77+D78+D79+D83+D85+D87+D88+D91+D93+D94+D95+D97+D98</f>
        <v>592805.80829</v>
      </c>
      <c r="E101" s="502">
        <f>E98+E97+E95+E94+E93+E91+E88+E87+E85+E83+E79+E78+E77+E73+E71+E70+E69+E68+E67+E65+E64+E63+E62+E58+E53+E51+E50+E49+E45+E44+E40+E39+E37+E35+E34+E33+E30+E29+E28+E27+E26+E23+E22+E21+E20+E19+E18+E16+E14+E13+E11+E10+E9+E8</f>
        <v>10934336.56611</v>
      </c>
      <c r="F101" s="503"/>
      <c r="G101" s="502">
        <f>G8+G9+G10+G11+G13+G14+G16+G18+G19+G20+G21+G22+G23+G26+G27+G28+G29+G30+G33+G34+G35+G37+G39+G40+G44+G45+G49+G50+G51+G53+G58+G62+G63+G64+G65+G67+G68+G69+G70+G71+G73+G77+G78+G79+G83+G85+G87+G88+G91+G93+G94+G95+G97+G98</f>
        <v>1674.62886</v>
      </c>
      <c r="H101" s="502">
        <f>H8+H9+H10+H11+H13+H14+H16+H18+H19+H20+H21+H22+H23+H26+H27+H28+H29+H30+H33+H34+H35+H37+H39+H40+H44+H45+H49+H50+H51+H53+H58+H62+H63+H64+H65+H67+H68+H69+H70+H71+H73+H77+H78+H79+H83+H85+H87+H88+H91+H93+H94+H95+H97+H98</f>
        <v>3198743.9396999995</v>
      </c>
      <c r="I101" s="503"/>
      <c r="J101" s="502">
        <f>J8+J9+J10+J11+J13+J14+J16+J18+J19+J20+J21+J22+J23+J26+J27+J28+J29+J30+J33+J34+J35+J37+J39+J40+J44+J45+J49+J50+J51+J53+J58+J62+J63+J64+J65+J67+J68+J69+J70+J71+J73+J77+J78+J79+J83+J85+J87+J88+J91+J93+J94+J95+J97+J98</f>
        <v>1674.62886</v>
      </c>
      <c r="K101" s="502">
        <f>K8+K9+K10+K11+K13+K14+K16+K18+K19+K20+K21+K22+K23+K26+K27+K28+K29+K30+K33+K34+K35+K37+K39+K40+K44+K45+K49+K50+K51+K53+K58+K62+K63+K64+K65+K67+K68+K69+K70+K71+K73+K77+K78+K79+K83+K85+K87+K88+K91+K93+K94+K95+K97+K98</f>
        <v>3198743.9396999995</v>
      </c>
      <c r="L101" s="120"/>
      <c r="M101" s="379"/>
      <c r="N101" s="6"/>
      <c r="O101" s="8"/>
      <c r="P101" s="6"/>
    </row>
    <row r="102" spans="1:16" ht="23.25">
      <c r="A102" s="85"/>
      <c r="B102" s="87"/>
      <c r="C102" s="87"/>
      <c r="D102" s="586">
        <f>SUM(D101:E101)</f>
        <v>11527142.3744</v>
      </c>
      <c r="E102" s="587"/>
      <c r="F102" s="120"/>
      <c r="G102" s="586">
        <f>SUM(G101:H101)</f>
        <v>3200418.5685599996</v>
      </c>
      <c r="H102" s="587"/>
      <c r="I102" s="120"/>
      <c r="J102" s="586">
        <f>SUM(J101:K101)</f>
        <v>3200418.5685599996</v>
      </c>
      <c r="K102" s="587"/>
      <c r="L102" s="120"/>
      <c r="M102" s="379"/>
      <c r="N102" s="6"/>
      <c r="O102" s="8"/>
      <c r="P102" s="6"/>
    </row>
    <row r="103" spans="1:16" ht="23.25">
      <c r="A103" s="85"/>
      <c r="B103" s="87" t="s">
        <v>39</v>
      </c>
      <c r="C103" s="88"/>
      <c r="D103" s="27">
        <f>D89+D43+D42+D38+D31+D24+D17</f>
        <v>336365.19171</v>
      </c>
      <c r="E103" s="27">
        <f>E89+E43+E42+E38+E31+E24+E17</f>
        <v>632911.33389</v>
      </c>
      <c r="F103" s="121"/>
      <c r="G103" s="27">
        <f>G89+G43+G42+G38+G31+G24+G17</f>
        <v>9145.63073</v>
      </c>
      <c r="H103" s="27">
        <f>H89+H43+H42+H38+H31+H24+H17</f>
        <v>18837.27437</v>
      </c>
      <c r="I103" s="121"/>
      <c r="J103" s="27">
        <f>J89+J43+J42+J38+J31+J24+J17</f>
        <v>9145.63073</v>
      </c>
      <c r="K103" s="27">
        <f>K89+K43+K42+K38+K31+K24+K17</f>
        <v>16811.55926</v>
      </c>
      <c r="L103" s="121"/>
      <c r="M103" s="380"/>
      <c r="N103" s="6"/>
      <c r="O103" s="8"/>
      <c r="P103" s="6"/>
    </row>
    <row r="104" spans="1:16" ht="23.25">
      <c r="A104" s="85"/>
      <c r="B104" s="87"/>
      <c r="C104" s="88"/>
      <c r="D104" s="586">
        <f>SUM(D103:E103)</f>
        <v>969276.5256</v>
      </c>
      <c r="E104" s="587"/>
      <c r="F104" s="121"/>
      <c r="G104" s="586">
        <f>SUM(G103:H103)</f>
        <v>27982.9051</v>
      </c>
      <c r="H104" s="587"/>
      <c r="I104" s="121"/>
      <c r="J104" s="586">
        <f>SUM(J103:K103)</f>
        <v>25957.189990000003</v>
      </c>
      <c r="K104" s="587"/>
      <c r="L104" s="121"/>
      <c r="M104" s="380"/>
      <c r="N104" s="6"/>
      <c r="O104" s="8"/>
      <c r="P104" s="6"/>
    </row>
    <row r="105" spans="1:16" ht="17.25" customHeight="1">
      <c r="A105" s="85"/>
      <c r="B105" s="87" t="s">
        <v>40</v>
      </c>
      <c r="C105" s="87"/>
      <c r="D105" s="27">
        <f>D86+D84+D59+D57+D60</f>
        <v>0</v>
      </c>
      <c r="E105" s="27">
        <f>E86+E84+E59+E57+E60</f>
        <v>80867.992</v>
      </c>
      <c r="F105" s="121"/>
      <c r="G105" s="27">
        <f>G86+G84+G59+G57+G60</f>
        <v>0</v>
      </c>
      <c r="H105" s="27">
        <f>H86+H84+H59+H57+H60</f>
        <v>9359.46</v>
      </c>
      <c r="I105" s="121"/>
      <c r="J105" s="27">
        <f>J86+J84+J59+J57+J60</f>
        <v>0</v>
      </c>
      <c r="K105" s="27">
        <f>K86+K84+K59+K57+K60</f>
        <v>9359.46</v>
      </c>
      <c r="L105" s="121"/>
      <c r="M105" s="380"/>
      <c r="N105" s="6"/>
      <c r="O105" s="8"/>
      <c r="P105" s="6"/>
    </row>
    <row r="106" spans="1:16" ht="23.25">
      <c r="A106" s="85"/>
      <c r="B106" s="87"/>
      <c r="C106" s="87"/>
      <c r="D106" s="592">
        <f>SUM(D105:E105)</f>
        <v>80867.992</v>
      </c>
      <c r="E106" s="593"/>
      <c r="F106" s="504"/>
      <c r="G106" s="592">
        <f>SUM(G105:H105)</f>
        <v>9359.46</v>
      </c>
      <c r="H106" s="593"/>
      <c r="I106" s="504"/>
      <c r="J106" s="592">
        <f>SUM(J105:K105)</f>
        <v>9359.46</v>
      </c>
      <c r="K106" s="593"/>
      <c r="L106" s="505"/>
      <c r="M106" s="506"/>
      <c r="N106" s="6"/>
      <c r="O106" s="8"/>
      <c r="P106" s="6"/>
    </row>
    <row r="107" spans="2:14" ht="15.75">
      <c r="B107" s="507"/>
      <c r="C107" s="508"/>
      <c r="D107" s="590">
        <f>SUM(D100:E100)</f>
        <v>12577286.891999999</v>
      </c>
      <c r="E107" s="591"/>
      <c r="F107" s="502"/>
      <c r="G107" s="590">
        <f>SUM(G100:H100)</f>
        <v>3237760.9336599996</v>
      </c>
      <c r="H107" s="591"/>
      <c r="I107" s="502"/>
      <c r="J107" s="590">
        <f>SUM(J100:K100)</f>
        <v>3235735.2185499994</v>
      </c>
      <c r="K107" s="591"/>
      <c r="L107" s="509"/>
      <c r="M107" s="510"/>
      <c r="N107" s="6"/>
    </row>
    <row r="108" spans="2:14" ht="15.75">
      <c r="B108" s="507"/>
      <c r="C108" s="511"/>
      <c r="D108" s="590">
        <f>SUM(D102,D104,D106)</f>
        <v>12577286.891999999</v>
      </c>
      <c r="E108" s="591"/>
      <c r="F108" s="502"/>
      <c r="G108" s="590">
        <f>SUM(G102,G104,G106)</f>
        <v>3237760.9336599996</v>
      </c>
      <c r="H108" s="591"/>
      <c r="I108" s="502"/>
      <c r="J108" s="590">
        <f>SUM(J102,J104,J106)</f>
        <v>3235735.2185499994</v>
      </c>
      <c r="K108" s="591"/>
      <c r="L108" s="509"/>
      <c r="M108" s="510"/>
      <c r="N108">
        <f>J108*100/D108</f>
        <v>25.72681410812172</v>
      </c>
    </row>
    <row r="109" ht="15.75">
      <c r="K109" s="6"/>
    </row>
    <row r="110" ht="15.75">
      <c r="K110" s="6"/>
    </row>
    <row r="113" ht="15.75">
      <c r="C113" s="12"/>
    </row>
  </sheetData>
  <sheetProtection/>
  <mergeCells count="38">
    <mergeCell ref="J107:K107"/>
    <mergeCell ref="J108:K108"/>
    <mergeCell ref="D106:E106"/>
    <mergeCell ref="D107:E107"/>
    <mergeCell ref="D108:E108"/>
    <mergeCell ref="B43:B44"/>
    <mergeCell ref="G106:H106"/>
    <mergeCell ref="J106:K106"/>
    <mergeCell ref="G107:H107"/>
    <mergeCell ref="G108:H108"/>
    <mergeCell ref="D104:E104"/>
    <mergeCell ref="B37:B38"/>
    <mergeCell ref="A47:M47"/>
    <mergeCell ref="M37:M38"/>
    <mergeCell ref="G104:H104"/>
    <mergeCell ref="G102:H102"/>
    <mergeCell ref="J102:K102"/>
    <mergeCell ref="J104:K104"/>
    <mergeCell ref="D102:E102"/>
    <mergeCell ref="C3:C4"/>
    <mergeCell ref="D3:F3"/>
    <mergeCell ref="A81:M81"/>
    <mergeCell ref="A75:M75"/>
    <mergeCell ref="A55:M55"/>
    <mergeCell ref="A16:A17"/>
    <mergeCell ref="B16:B17"/>
    <mergeCell ref="A37:A38"/>
    <mergeCell ref="A43:A44"/>
    <mergeCell ref="A30:A31"/>
    <mergeCell ref="B30:B31"/>
    <mergeCell ref="A1:M1"/>
    <mergeCell ref="A2:M2"/>
    <mergeCell ref="A3:A4"/>
    <mergeCell ref="G3:I3"/>
    <mergeCell ref="J3:L3"/>
    <mergeCell ref="M3:M4"/>
    <mergeCell ref="A6:M6"/>
    <mergeCell ref="B3:B4"/>
  </mergeCells>
  <hyperlinks>
    <hyperlink ref="A75" r:id="rId1" display="sub_1006"/>
    <hyperlink ref="A81" r:id="rId2" display="sub_1007"/>
    <hyperlink ref="A6" r:id="rId3" display="garantf1://97127.1000/"/>
  </hyperlinks>
  <printOptions/>
  <pageMargins left="0" right="0" top="0.5511811023622047" bottom="0" header="0.35433070866141736" footer="0.03937007874015748"/>
  <pageSetup fitToHeight="0" fitToWidth="1" horizontalDpi="600" verticalDpi="600" orientation="landscape" paperSize="9" scale="52" r:id="rId4"/>
  <headerFooter alignWithMargins="0">
    <oddHeader>&amp;C&amp;P</oddHeader>
  </headerFooter>
  <ignoredErrors>
    <ignoredError sqref="J72 J105 G103 J103 G105 D105 K32 K96" formula="1"/>
    <ignoredError sqref="F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7"/>
  <sheetViews>
    <sheetView zoomScalePageLayoutView="0" workbookViewId="0" topLeftCell="A1">
      <selection activeCell="F66" sqref="F66"/>
    </sheetView>
  </sheetViews>
  <sheetFormatPr defaultColWidth="9.00390625" defaultRowHeight="12.75"/>
  <cols>
    <col min="1" max="1" width="5.625" style="403" customWidth="1"/>
    <col min="2" max="2" width="43.375" style="403" customWidth="1"/>
    <col min="3" max="3" width="17.375" style="406" customWidth="1"/>
    <col min="4" max="4" width="12.00390625" style="403" customWidth="1"/>
    <col min="5" max="5" width="11.625" style="403" customWidth="1"/>
    <col min="6" max="6" width="13.125" style="403" customWidth="1"/>
    <col min="7" max="7" width="49.125" style="403" customWidth="1"/>
    <col min="8" max="8" width="46.75390625" style="405" customWidth="1"/>
    <col min="9" max="10" width="9.125" style="406" customWidth="1"/>
    <col min="11" max="11" width="11.625" style="406" bestFit="1" customWidth="1"/>
    <col min="12" max="16384" width="9.125" style="406" customWidth="1"/>
  </cols>
  <sheetData>
    <row r="1" spans="1:8" s="194" customFormat="1" ht="12.75">
      <c r="A1" s="602" t="s">
        <v>219</v>
      </c>
      <c r="B1" s="602"/>
      <c r="C1" s="602"/>
      <c r="D1" s="602"/>
      <c r="E1" s="602"/>
      <c r="F1" s="602"/>
      <c r="G1" s="602"/>
      <c r="H1" s="391"/>
    </row>
    <row r="2" spans="1:8" s="194" customFormat="1" ht="12.75">
      <c r="A2" s="392"/>
      <c r="B2" s="392"/>
      <c r="C2" s="391"/>
      <c r="D2" s="392"/>
      <c r="E2" s="392"/>
      <c r="F2" s="392"/>
      <c r="G2" s="392"/>
      <c r="H2" s="391"/>
    </row>
    <row r="3" spans="1:8" s="194" customFormat="1" ht="12.75">
      <c r="A3" s="392"/>
      <c r="B3" s="392"/>
      <c r="C3" s="391"/>
      <c r="D3" s="392"/>
      <c r="E3" s="392"/>
      <c r="F3" s="392"/>
      <c r="G3" s="392"/>
      <c r="H3" s="391"/>
    </row>
    <row r="4" spans="1:7" s="393" customFormat="1" ht="51">
      <c r="A4" s="310" t="s">
        <v>84</v>
      </c>
      <c r="B4" s="310" t="s">
        <v>46</v>
      </c>
      <c r="C4" s="310" t="s">
        <v>47</v>
      </c>
      <c r="D4" s="191" t="s">
        <v>210</v>
      </c>
      <c r="E4" s="191" t="s">
        <v>211</v>
      </c>
      <c r="F4" s="310" t="s">
        <v>48</v>
      </c>
      <c r="G4" s="191" t="s">
        <v>212</v>
      </c>
    </row>
    <row r="5" spans="1:7" s="393" customFormat="1" ht="12.75">
      <c r="A5" s="310">
        <v>1</v>
      </c>
      <c r="B5" s="310">
        <v>2</v>
      </c>
      <c r="C5" s="310">
        <v>3</v>
      </c>
      <c r="D5" s="310">
        <v>4</v>
      </c>
      <c r="E5" s="310">
        <v>5</v>
      </c>
      <c r="F5" s="310">
        <v>6</v>
      </c>
      <c r="G5" s="310">
        <v>7</v>
      </c>
    </row>
    <row r="6" spans="1:8" s="349" customFormat="1" ht="13.5">
      <c r="A6" s="598" t="s">
        <v>49</v>
      </c>
      <c r="B6" s="599"/>
      <c r="C6" s="599"/>
      <c r="D6" s="599"/>
      <c r="E6" s="599"/>
      <c r="F6" s="599"/>
      <c r="G6" s="600"/>
      <c r="H6" s="348"/>
    </row>
    <row r="7" spans="1:7" s="194" customFormat="1" ht="76.5">
      <c r="A7" s="191" t="s">
        <v>127</v>
      </c>
      <c r="B7" s="192" t="s">
        <v>51</v>
      </c>
      <c r="C7" s="191" t="s">
        <v>50</v>
      </c>
      <c r="D7" s="191">
        <v>97.35</v>
      </c>
      <c r="E7" s="196">
        <v>95.78</v>
      </c>
      <c r="F7" s="191">
        <v>98.44</v>
      </c>
      <c r="G7" s="198" t="s">
        <v>425</v>
      </c>
    </row>
    <row r="8" spans="1:7" s="194" customFormat="1" ht="51">
      <c r="A8" s="191" t="s">
        <v>129</v>
      </c>
      <c r="B8" s="192" t="s">
        <v>52</v>
      </c>
      <c r="C8" s="191" t="s">
        <v>50</v>
      </c>
      <c r="D8" s="191">
        <v>25.15</v>
      </c>
      <c r="E8" s="196"/>
      <c r="F8" s="191"/>
      <c r="G8" s="193"/>
    </row>
    <row r="9" spans="1:7" s="194" customFormat="1" ht="114.75">
      <c r="A9" s="191" t="s">
        <v>130</v>
      </c>
      <c r="B9" s="192" t="s">
        <v>58</v>
      </c>
      <c r="C9" s="191" t="s">
        <v>50</v>
      </c>
      <c r="D9" s="191">
        <v>100</v>
      </c>
      <c r="E9" s="196">
        <v>97.6</v>
      </c>
      <c r="F9" s="191">
        <v>97.6</v>
      </c>
      <c r="G9" s="198" t="s">
        <v>426</v>
      </c>
    </row>
    <row r="10" spans="1:7" s="194" customFormat="1" ht="102" customHeight="1">
      <c r="A10" s="191" t="s">
        <v>131</v>
      </c>
      <c r="B10" s="192" t="s">
        <v>59</v>
      </c>
      <c r="C10" s="191" t="s">
        <v>50</v>
      </c>
      <c r="D10" s="191">
        <v>25</v>
      </c>
      <c r="E10" s="196">
        <v>24.1</v>
      </c>
      <c r="F10" s="191">
        <v>96.4</v>
      </c>
      <c r="G10" s="193" t="s">
        <v>427</v>
      </c>
    </row>
    <row r="11" spans="1:7" s="194" customFormat="1" ht="178.5">
      <c r="A11" s="191" t="s">
        <v>132</v>
      </c>
      <c r="B11" s="192" t="s">
        <v>86</v>
      </c>
      <c r="C11" s="191" t="s">
        <v>50</v>
      </c>
      <c r="D11" s="191">
        <v>49</v>
      </c>
      <c r="E11" s="196">
        <v>68.5</v>
      </c>
      <c r="F11" s="191">
        <v>142.71</v>
      </c>
      <c r="G11" s="193" t="s">
        <v>481</v>
      </c>
    </row>
    <row r="12" spans="1:7" s="194" customFormat="1" ht="25.5">
      <c r="A12" s="603" t="s">
        <v>133</v>
      </c>
      <c r="B12" s="192" t="s">
        <v>60</v>
      </c>
      <c r="C12" s="191" t="s">
        <v>221</v>
      </c>
      <c r="D12" s="389">
        <v>1600</v>
      </c>
      <c r="E12" s="196">
        <v>0</v>
      </c>
      <c r="F12" s="191">
        <v>0</v>
      </c>
      <c r="G12" s="605" t="s">
        <v>427</v>
      </c>
    </row>
    <row r="13" spans="1:7" s="194" customFormat="1" ht="51">
      <c r="A13" s="604"/>
      <c r="B13" s="192" t="s">
        <v>222</v>
      </c>
      <c r="C13" s="191" t="s">
        <v>221</v>
      </c>
      <c r="D13" s="191">
        <v>300</v>
      </c>
      <c r="E13" s="196">
        <v>0</v>
      </c>
      <c r="F13" s="191">
        <v>0</v>
      </c>
      <c r="G13" s="606"/>
    </row>
    <row r="14" spans="1:7" s="194" customFormat="1" ht="39" customHeight="1">
      <c r="A14" s="191" t="s">
        <v>85</v>
      </c>
      <c r="B14" s="192" t="s">
        <v>68</v>
      </c>
      <c r="C14" s="191" t="s">
        <v>50</v>
      </c>
      <c r="D14" s="191">
        <v>100</v>
      </c>
      <c r="E14" s="196">
        <v>100</v>
      </c>
      <c r="F14" s="191">
        <v>100</v>
      </c>
      <c r="G14" s="198"/>
    </row>
    <row r="15" spans="1:7" s="194" customFormat="1" ht="63.75">
      <c r="A15" s="191" t="s">
        <v>64</v>
      </c>
      <c r="B15" s="192" t="s">
        <v>164</v>
      </c>
      <c r="C15" s="191" t="s">
        <v>50</v>
      </c>
      <c r="D15" s="191">
        <v>100</v>
      </c>
      <c r="E15" s="196">
        <v>99</v>
      </c>
      <c r="F15" s="191">
        <v>99</v>
      </c>
      <c r="G15" s="198" t="s">
        <v>427</v>
      </c>
    </row>
    <row r="16" spans="1:7" s="194" customFormat="1" ht="63.75">
      <c r="A16" s="191" t="s">
        <v>65</v>
      </c>
      <c r="B16" s="192" t="s">
        <v>71</v>
      </c>
      <c r="C16" s="191" t="s">
        <v>50</v>
      </c>
      <c r="D16" s="191">
        <v>20</v>
      </c>
      <c r="E16" s="196">
        <v>19</v>
      </c>
      <c r="F16" s="191">
        <v>95</v>
      </c>
      <c r="G16" s="198" t="s">
        <v>427</v>
      </c>
    </row>
    <row r="17" spans="1:7" s="194" customFormat="1" ht="25.5">
      <c r="A17" s="191" t="s">
        <v>66</v>
      </c>
      <c r="B17" s="192" t="s">
        <v>223</v>
      </c>
      <c r="C17" s="191" t="s">
        <v>224</v>
      </c>
      <c r="D17" s="191">
        <v>94</v>
      </c>
      <c r="E17" s="191">
        <v>40</v>
      </c>
      <c r="F17" s="191">
        <v>42</v>
      </c>
      <c r="G17" s="192" t="s">
        <v>424</v>
      </c>
    </row>
    <row r="18" spans="1:7" s="194" customFormat="1" ht="38.25">
      <c r="A18" s="191" t="s">
        <v>67</v>
      </c>
      <c r="B18" s="192" t="s">
        <v>53</v>
      </c>
      <c r="C18" s="191" t="s">
        <v>50</v>
      </c>
      <c r="D18" s="191">
        <v>100</v>
      </c>
      <c r="E18" s="196">
        <v>100</v>
      </c>
      <c r="F18" s="191">
        <v>100</v>
      </c>
      <c r="G18" s="198"/>
    </row>
    <row r="19" spans="1:7" s="194" customFormat="1" ht="76.5">
      <c r="A19" s="603" t="s">
        <v>54</v>
      </c>
      <c r="B19" s="192" t="s">
        <v>165</v>
      </c>
      <c r="C19" s="191" t="s">
        <v>221</v>
      </c>
      <c r="D19" s="191">
        <v>100</v>
      </c>
      <c r="E19" s="196">
        <v>0</v>
      </c>
      <c r="F19" s="191">
        <v>0</v>
      </c>
      <c r="G19" s="607" t="s">
        <v>428</v>
      </c>
    </row>
    <row r="20" spans="1:7" s="194" customFormat="1" ht="89.25">
      <c r="A20" s="604"/>
      <c r="B20" s="192" t="s">
        <v>225</v>
      </c>
      <c r="C20" s="191" t="s">
        <v>221</v>
      </c>
      <c r="D20" s="191">
        <v>100</v>
      </c>
      <c r="E20" s="196">
        <v>0</v>
      </c>
      <c r="F20" s="191">
        <v>0</v>
      </c>
      <c r="G20" s="608"/>
    </row>
    <row r="21" spans="1:7" s="194" customFormat="1" ht="63.75">
      <c r="A21" s="191" t="s">
        <v>55</v>
      </c>
      <c r="B21" s="192" t="s">
        <v>226</v>
      </c>
      <c r="C21" s="191" t="s">
        <v>227</v>
      </c>
      <c r="D21" s="191">
        <v>9206</v>
      </c>
      <c r="E21" s="196">
        <v>5369</v>
      </c>
      <c r="F21" s="191">
        <v>58.32</v>
      </c>
      <c r="G21" s="193" t="s">
        <v>429</v>
      </c>
    </row>
    <row r="22" spans="1:7" s="194" customFormat="1" ht="63.75">
      <c r="A22" s="191" t="s">
        <v>69</v>
      </c>
      <c r="B22" s="192" t="s">
        <v>228</v>
      </c>
      <c r="C22" s="191" t="s">
        <v>227</v>
      </c>
      <c r="D22" s="191">
        <v>85</v>
      </c>
      <c r="E22" s="196">
        <v>70</v>
      </c>
      <c r="F22" s="191">
        <v>82.35</v>
      </c>
      <c r="G22" s="193" t="s">
        <v>430</v>
      </c>
    </row>
    <row r="23" spans="1:7" s="194" customFormat="1" ht="38.25">
      <c r="A23" s="191" t="s">
        <v>70</v>
      </c>
      <c r="B23" s="192" t="s">
        <v>229</v>
      </c>
      <c r="C23" s="191" t="s">
        <v>50</v>
      </c>
      <c r="D23" s="191">
        <v>97</v>
      </c>
      <c r="E23" s="196">
        <v>98.74</v>
      </c>
      <c r="F23" s="191">
        <v>101.79</v>
      </c>
      <c r="G23" s="193" t="s">
        <v>431</v>
      </c>
    </row>
    <row r="24" spans="1:7" s="194" customFormat="1" ht="63.75">
      <c r="A24" s="191" t="s">
        <v>72</v>
      </c>
      <c r="B24" s="192" t="s">
        <v>166</v>
      </c>
      <c r="C24" s="191" t="s">
        <v>50</v>
      </c>
      <c r="D24" s="191">
        <v>47</v>
      </c>
      <c r="E24" s="196">
        <v>0</v>
      </c>
      <c r="F24" s="191">
        <v>0</v>
      </c>
      <c r="G24" s="193" t="s">
        <v>427</v>
      </c>
    </row>
    <row r="25" spans="1:7" s="194" customFormat="1" ht="63.75">
      <c r="A25" s="191" t="s">
        <v>73</v>
      </c>
      <c r="B25" s="192" t="s">
        <v>167</v>
      </c>
      <c r="C25" s="191" t="s">
        <v>50</v>
      </c>
      <c r="D25" s="191">
        <v>49</v>
      </c>
      <c r="E25" s="196">
        <v>0</v>
      </c>
      <c r="F25" s="191">
        <v>0</v>
      </c>
      <c r="G25" s="193" t="s">
        <v>427</v>
      </c>
    </row>
    <row r="26" spans="1:7" s="194" customFormat="1" ht="76.5">
      <c r="A26" s="191" t="s">
        <v>74</v>
      </c>
      <c r="B26" s="192" t="s">
        <v>230</v>
      </c>
      <c r="C26" s="191" t="s">
        <v>231</v>
      </c>
      <c r="D26" s="191">
        <v>0.071</v>
      </c>
      <c r="E26" s="196" t="s">
        <v>432</v>
      </c>
      <c r="F26" s="191">
        <v>40.85</v>
      </c>
      <c r="G26" s="193" t="s">
        <v>434</v>
      </c>
    </row>
    <row r="27" spans="1:7" s="194" customFormat="1" ht="63.75">
      <c r="A27" s="191" t="s">
        <v>232</v>
      </c>
      <c r="B27" s="192" t="s">
        <v>168</v>
      </c>
      <c r="C27" s="191" t="s">
        <v>233</v>
      </c>
      <c r="D27" s="191">
        <v>6.5</v>
      </c>
      <c r="E27" s="196">
        <v>4.009</v>
      </c>
      <c r="F27" s="191">
        <v>61.68</v>
      </c>
      <c r="G27" s="193" t="s">
        <v>434</v>
      </c>
    </row>
    <row r="28" spans="1:7" s="194" customFormat="1" ht="114.75">
      <c r="A28" s="191" t="s">
        <v>56</v>
      </c>
      <c r="B28" s="192" t="s">
        <v>234</v>
      </c>
      <c r="C28" s="191" t="s">
        <v>224</v>
      </c>
      <c r="D28" s="191">
        <v>2</v>
      </c>
      <c r="E28" s="196">
        <v>0</v>
      </c>
      <c r="F28" s="191">
        <v>0</v>
      </c>
      <c r="G28" s="193" t="s">
        <v>433</v>
      </c>
    </row>
    <row r="29" spans="1:7" s="194" customFormat="1" ht="51">
      <c r="A29" s="191" t="s">
        <v>57</v>
      </c>
      <c r="B29" s="192" t="s">
        <v>235</v>
      </c>
      <c r="C29" s="191" t="s">
        <v>50</v>
      </c>
      <c r="D29" s="191">
        <v>0</v>
      </c>
      <c r="E29" s="196">
        <v>0</v>
      </c>
      <c r="F29" s="191">
        <v>100</v>
      </c>
      <c r="G29" s="193"/>
    </row>
    <row r="30" spans="1:7" s="194" customFormat="1" ht="25.5">
      <c r="A30" s="191" t="s">
        <v>75</v>
      </c>
      <c r="B30" s="192" t="s">
        <v>236</v>
      </c>
      <c r="C30" s="191" t="s">
        <v>50</v>
      </c>
      <c r="D30" s="191">
        <v>0</v>
      </c>
      <c r="E30" s="196">
        <v>0</v>
      </c>
      <c r="F30" s="191">
        <v>100</v>
      </c>
      <c r="G30" s="193"/>
    </row>
    <row r="31" spans="1:7" s="194" customFormat="1" ht="92.25" customHeight="1">
      <c r="A31" s="191" t="s">
        <v>76</v>
      </c>
      <c r="B31" s="192" t="s">
        <v>237</v>
      </c>
      <c r="C31" s="191" t="s">
        <v>50</v>
      </c>
      <c r="D31" s="191">
        <v>53.13</v>
      </c>
      <c r="E31" s="196"/>
      <c r="F31" s="191"/>
      <c r="G31" s="193"/>
    </row>
    <row r="32" spans="1:7" s="194" customFormat="1" ht="63.75">
      <c r="A32" s="191" t="s">
        <v>238</v>
      </c>
      <c r="B32" s="192" t="s">
        <v>239</v>
      </c>
      <c r="C32" s="191" t="s">
        <v>224</v>
      </c>
      <c r="D32" s="191">
        <v>1</v>
      </c>
      <c r="E32" s="196">
        <v>0</v>
      </c>
      <c r="F32" s="191">
        <v>0</v>
      </c>
      <c r="G32" s="193" t="s">
        <v>427</v>
      </c>
    </row>
    <row r="33" spans="1:7" s="194" customFormat="1" ht="118.5" customHeight="1">
      <c r="A33" s="191" t="s">
        <v>240</v>
      </c>
      <c r="B33" s="192" t="s">
        <v>241</v>
      </c>
      <c r="C33" s="191" t="s">
        <v>221</v>
      </c>
      <c r="D33" s="191">
        <v>15</v>
      </c>
      <c r="E33" s="191">
        <v>0</v>
      </c>
      <c r="F33" s="191">
        <v>0</v>
      </c>
      <c r="G33" s="193" t="s">
        <v>427</v>
      </c>
    </row>
    <row r="34" spans="1:8" s="349" customFormat="1" ht="13.5">
      <c r="A34" s="598" t="s">
        <v>87</v>
      </c>
      <c r="B34" s="599"/>
      <c r="C34" s="599"/>
      <c r="D34" s="599"/>
      <c r="E34" s="599"/>
      <c r="F34" s="599"/>
      <c r="G34" s="600"/>
      <c r="H34" s="348"/>
    </row>
    <row r="35" spans="1:7" s="194" customFormat="1" ht="102">
      <c r="A35" s="191" t="s">
        <v>127</v>
      </c>
      <c r="B35" s="192" t="s">
        <v>77</v>
      </c>
      <c r="C35" s="191" t="s">
        <v>50</v>
      </c>
      <c r="D35" s="191">
        <v>40</v>
      </c>
      <c r="E35" s="196">
        <v>15</v>
      </c>
      <c r="F35" s="196">
        <v>100</v>
      </c>
      <c r="G35" s="198" t="s">
        <v>438</v>
      </c>
    </row>
    <row r="36" spans="1:7" s="194" customFormat="1" ht="102">
      <c r="A36" s="191" t="s">
        <v>129</v>
      </c>
      <c r="B36" s="192" t="s">
        <v>61</v>
      </c>
      <c r="C36" s="191" t="s">
        <v>50</v>
      </c>
      <c r="D36" s="191">
        <v>25</v>
      </c>
      <c r="E36" s="196">
        <v>25</v>
      </c>
      <c r="F36" s="196">
        <v>100</v>
      </c>
      <c r="G36" s="198"/>
    </row>
    <row r="37" spans="1:7" s="194" customFormat="1" ht="90" customHeight="1">
      <c r="A37" s="191" t="s">
        <v>130</v>
      </c>
      <c r="B37" s="192" t="s">
        <v>78</v>
      </c>
      <c r="C37" s="191" t="s">
        <v>50</v>
      </c>
      <c r="D37" s="191">
        <v>50</v>
      </c>
      <c r="E37" s="196">
        <v>50</v>
      </c>
      <c r="F37" s="196">
        <v>100</v>
      </c>
      <c r="G37" s="193"/>
    </row>
    <row r="38" spans="1:7" s="194" customFormat="1" ht="51">
      <c r="A38" s="191" t="s">
        <v>131</v>
      </c>
      <c r="B38" s="192" t="s">
        <v>79</v>
      </c>
      <c r="C38" s="191" t="s">
        <v>50</v>
      </c>
      <c r="D38" s="191">
        <v>7</v>
      </c>
      <c r="E38" s="196">
        <v>0</v>
      </c>
      <c r="F38" s="196">
        <v>0</v>
      </c>
      <c r="G38" s="193" t="s">
        <v>439</v>
      </c>
    </row>
    <row r="39" spans="1:7" s="194" customFormat="1" ht="51">
      <c r="A39" s="191" t="s">
        <v>132</v>
      </c>
      <c r="B39" s="192" t="s">
        <v>242</v>
      </c>
      <c r="C39" s="191" t="s">
        <v>224</v>
      </c>
      <c r="D39" s="191">
        <v>20</v>
      </c>
      <c r="E39" s="196">
        <v>0</v>
      </c>
      <c r="F39" s="196">
        <v>0</v>
      </c>
      <c r="G39" s="198" t="s">
        <v>440</v>
      </c>
    </row>
    <row r="40" spans="1:7" s="194" customFormat="1" ht="38.25">
      <c r="A40" s="191" t="s">
        <v>133</v>
      </c>
      <c r="B40" s="192" t="s">
        <v>243</v>
      </c>
      <c r="C40" s="191" t="s">
        <v>224</v>
      </c>
      <c r="D40" s="191">
        <v>0</v>
      </c>
      <c r="E40" s="196">
        <v>0</v>
      </c>
      <c r="F40" s="191">
        <v>0</v>
      </c>
      <c r="G40" s="350" t="s">
        <v>441</v>
      </c>
    </row>
    <row r="41" spans="1:7" s="194" customFormat="1" ht="76.5">
      <c r="A41" s="191" t="s">
        <v>85</v>
      </c>
      <c r="B41" s="192" t="s">
        <v>62</v>
      </c>
      <c r="C41" s="191" t="s">
        <v>50</v>
      </c>
      <c r="D41" s="191">
        <v>16</v>
      </c>
      <c r="E41" s="196">
        <v>0</v>
      </c>
      <c r="F41" s="191">
        <v>0</v>
      </c>
      <c r="G41" s="193" t="s">
        <v>442</v>
      </c>
    </row>
    <row r="42" spans="1:7" s="194" customFormat="1" ht="89.25">
      <c r="A42" s="191" t="s">
        <v>64</v>
      </c>
      <c r="B42" s="192" t="s">
        <v>63</v>
      </c>
      <c r="C42" s="191" t="s">
        <v>50</v>
      </c>
      <c r="D42" s="191">
        <v>6</v>
      </c>
      <c r="E42" s="196">
        <v>0</v>
      </c>
      <c r="F42" s="191">
        <v>0</v>
      </c>
      <c r="G42" s="193" t="s">
        <v>442</v>
      </c>
    </row>
    <row r="43" spans="1:7" s="194" customFormat="1" ht="51">
      <c r="A43" s="191" t="s">
        <v>65</v>
      </c>
      <c r="B43" s="192" t="s">
        <v>244</v>
      </c>
      <c r="C43" s="191" t="s">
        <v>50</v>
      </c>
      <c r="D43" s="191">
        <v>107</v>
      </c>
      <c r="E43" s="196">
        <v>0</v>
      </c>
      <c r="F43" s="191">
        <v>0</v>
      </c>
      <c r="G43" s="193" t="s">
        <v>443</v>
      </c>
    </row>
    <row r="44" spans="1:8" s="194" customFormat="1" ht="12.75">
      <c r="A44" s="601" t="s">
        <v>80</v>
      </c>
      <c r="B44" s="596"/>
      <c r="C44" s="596"/>
      <c r="D44" s="596"/>
      <c r="E44" s="596"/>
      <c r="F44" s="596"/>
      <c r="G44" s="597"/>
      <c r="H44" s="391"/>
    </row>
    <row r="45" spans="1:7" s="194" customFormat="1" ht="63.75">
      <c r="A45" s="191" t="s">
        <v>127</v>
      </c>
      <c r="B45" s="192" t="s">
        <v>245</v>
      </c>
      <c r="C45" s="191" t="s">
        <v>50</v>
      </c>
      <c r="D45" s="191">
        <v>81</v>
      </c>
      <c r="E45" s="191">
        <v>85</v>
      </c>
      <c r="F45" s="310">
        <v>105</v>
      </c>
      <c r="G45" s="193"/>
    </row>
    <row r="46" spans="1:7" s="194" customFormat="1" ht="51">
      <c r="A46" s="191" t="s">
        <v>129</v>
      </c>
      <c r="B46" s="192" t="s">
        <v>246</v>
      </c>
      <c r="C46" s="191" t="s">
        <v>50</v>
      </c>
      <c r="D46" s="191">
        <v>20</v>
      </c>
      <c r="E46" s="191"/>
      <c r="F46" s="310"/>
      <c r="G46" s="394"/>
    </row>
    <row r="47" spans="1:7" s="541" customFormat="1" ht="65.25" customHeight="1">
      <c r="A47" s="352" t="s">
        <v>130</v>
      </c>
      <c r="B47" s="540" t="s">
        <v>247</v>
      </c>
      <c r="C47" s="352" t="s">
        <v>50</v>
      </c>
      <c r="D47" s="352">
        <v>54</v>
      </c>
      <c r="E47" s="560">
        <v>46</v>
      </c>
      <c r="F47" s="22">
        <v>85</v>
      </c>
      <c r="G47" s="561" t="s">
        <v>436</v>
      </c>
    </row>
    <row r="48" spans="1:7" s="194" customFormat="1" ht="129" customHeight="1">
      <c r="A48" s="191" t="s">
        <v>131</v>
      </c>
      <c r="B48" s="192" t="s">
        <v>248</v>
      </c>
      <c r="C48" s="191" t="s">
        <v>233</v>
      </c>
      <c r="D48" s="191">
        <v>30</v>
      </c>
      <c r="E48" s="191">
        <v>35</v>
      </c>
      <c r="F48" s="310">
        <v>117</v>
      </c>
      <c r="G48" s="193"/>
    </row>
    <row r="49" spans="1:7" s="391" customFormat="1" ht="76.5">
      <c r="A49" s="191" t="s">
        <v>132</v>
      </c>
      <c r="B49" s="192" t="s">
        <v>249</v>
      </c>
      <c r="C49" s="191" t="s">
        <v>233</v>
      </c>
      <c r="D49" s="191">
        <v>44.7</v>
      </c>
      <c r="E49" s="191">
        <v>33</v>
      </c>
      <c r="F49" s="310">
        <v>74</v>
      </c>
      <c r="G49" s="193"/>
    </row>
    <row r="50" spans="1:7" s="541" customFormat="1" ht="89.25">
      <c r="A50" s="352" t="s">
        <v>133</v>
      </c>
      <c r="B50" s="540" t="s">
        <v>250</v>
      </c>
      <c r="C50" s="352" t="s">
        <v>227</v>
      </c>
      <c r="D50" s="352">
        <v>2300</v>
      </c>
      <c r="E50" s="352" t="s">
        <v>350</v>
      </c>
      <c r="F50" s="22" t="s">
        <v>350</v>
      </c>
      <c r="G50" s="33" t="s">
        <v>437</v>
      </c>
    </row>
    <row r="51" spans="1:7" s="194" customFormat="1" ht="63.75">
      <c r="A51" s="191" t="s">
        <v>85</v>
      </c>
      <c r="B51" s="192" t="s">
        <v>169</v>
      </c>
      <c r="C51" s="191" t="s">
        <v>227</v>
      </c>
      <c r="D51" s="191">
        <v>500</v>
      </c>
      <c r="E51" s="191">
        <v>351</v>
      </c>
      <c r="F51" s="310">
        <v>70.2</v>
      </c>
      <c r="G51" s="193" t="s">
        <v>435</v>
      </c>
    </row>
    <row r="52" spans="1:7" s="541" customFormat="1" ht="76.5">
      <c r="A52" s="352" t="s">
        <v>64</v>
      </c>
      <c r="B52" s="540" t="s">
        <v>251</v>
      </c>
      <c r="C52" s="352" t="s">
        <v>233</v>
      </c>
      <c r="D52" s="352">
        <v>3.5</v>
      </c>
      <c r="E52" s="352">
        <v>3.5</v>
      </c>
      <c r="F52" s="352">
        <f>E52*100/D52</f>
        <v>100</v>
      </c>
      <c r="G52" s="33"/>
    </row>
    <row r="53" spans="1:7" s="194" customFormat="1" ht="25.5">
      <c r="A53" s="191" t="s">
        <v>65</v>
      </c>
      <c r="B53" s="192" t="s">
        <v>252</v>
      </c>
      <c r="C53" s="191" t="s">
        <v>50</v>
      </c>
      <c r="D53" s="191">
        <v>16</v>
      </c>
      <c r="E53" s="191"/>
      <c r="F53" s="310"/>
      <c r="G53" s="193"/>
    </row>
    <row r="54" spans="1:7" s="194" customFormat="1" ht="38.25">
      <c r="A54" s="191" t="s">
        <v>66</v>
      </c>
      <c r="B54" s="192" t="s">
        <v>253</v>
      </c>
      <c r="C54" s="191" t="s">
        <v>50</v>
      </c>
      <c r="D54" s="191">
        <v>33</v>
      </c>
      <c r="E54" s="191"/>
      <c r="F54" s="310"/>
      <c r="G54" s="193"/>
    </row>
    <row r="55" spans="1:8" s="194" customFormat="1" ht="12.75">
      <c r="A55" s="601" t="s">
        <v>4</v>
      </c>
      <c r="B55" s="599"/>
      <c r="C55" s="599"/>
      <c r="D55" s="599"/>
      <c r="E55" s="599"/>
      <c r="F55" s="599"/>
      <c r="G55" s="600"/>
      <c r="H55" s="395"/>
    </row>
    <row r="56" spans="1:7" s="194" customFormat="1" ht="51">
      <c r="A56" s="191" t="s">
        <v>127</v>
      </c>
      <c r="B56" s="192" t="s">
        <v>170</v>
      </c>
      <c r="C56" s="191" t="s">
        <v>50</v>
      </c>
      <c r="D56" s="191">
        <v>41.3</v>
      </c>
      <c r="E56" s="196"/>
      <c r="F56" s="196"/>
      <c r="G56" s="396"/>
    </row>
    <row r="57" spans="1:7" s="194" customFormat="1" ht="192.75" customHeight="1">
      <c r="A57" s="191" t="s">
        <v>129</v>
      </c>
      <c r="B57" s="192" t="s">
        <v>171</v>
      </c>
      <c r="C57" s="191" t="s">
        <v>50</v>
      </c>
      <c r="D57" s="191">
        <v>0.45</v>
      </c>
      <c r="E57" s="196"/>
      <c r="F57" s="196"/>
      <c r="G57" s="198"/>
    </row>
    <row r="58" spans="1:8" s="194" customFormat="1" ht="13.5">
      <c r="A58" s="595" t="s">
        <v>6</v>
      </c>
      <c r="B58" s="596"/>
      <c r="C58" s="596"/>
      <c r="D58" s="596"/>
      <c r="E58" s="596"/>
      <c r="F58" s="596"/>
      <c r="G58" s="597"/>
      <c r="H58" s="397"/>
    </row>
    <row r="59" spans="1:7" s="398" customFormat="1" ht="38.25">
      <c r="A59" s="191" t="s">
        <v>127</v>
      </c>
      <c r="B59" s="192" t="s">
        <v>81</v>
      </c>
      <c r="C59" s="191" t="s">
        <v>224</v>
      </c>
      <c r="D59" s="191">
        <v>5</v>
      </c>
      <c r="E59" s="191">
        <v>5</v>
      </c>
      <c r="F59" s="191">
        <v>100</v>
      </c>
      <c r="G59" s="193"/>
    </row>
    <row r="60" spans="1:7" s="398" customFormat="1" ht="25.5">
      <c r="A60" s="191" t="s">
        <v>129</v>
      </c>
      <c r="B60" s="192" t="s">
        <v>254</v>
      </c>
      <c r="C60" s="191" t="s">
        <v>224</v>
      </c>
      <c r="D60" s="191">
        <v>2200</v>
      </c>
      <c r="E60" s="191">
        <v>795</v>
      </c>
      <c r="F60" s="658">
        <f>E60*100/D60</f>
        <v>36.13636363636363</v>
      </c>
      <c r="G60" s="193" t="s">
        <v>482</v>
      </c>
    </row>
    <row r="61" spans="1:7" s="398" customFormat="1" ht="63.75">
      <c r="A61" s="191" t="s">
        <v>130</v>
      </c>
      <c r="B61" s="197" t="s">
        <v>255</v>
      </c>
      <c r="C61" s="191" t="s">
        <v>224</v>
      </c>
      <c r="D61" s="191">
        <v>45</v>
      </c>
      <c r="E61" s="191">
        <v>47</v>
      </c>
      <c r="F61" s="191">
        <v>104.44</v>
      </c>
      <c r="G61" s="193"/>
    </row>
    <row r="62" spans="1:7" s="398" customFormat="1" ht="76.5">
      <c r="A62" s="191" t="s">
        <v>131</v>
      </c>
      <c r="B62" s="197" t="s">
        <v>256</v>
      </c>
      <c r="C62" s="191" t="s">
        <v>50</v>
      </c>
      <c r="D62" s="191">
        <v>100</v>
      </c>
      <c r="E62" s="191">
        <v>100</v>
      </c>
      <c r="F62" s="191">
        <v>100</v>
      </c>
      <c r="G62" s="193"/>
    </row>
    <row r="63" spans="1:7" s="398" customFormat="1" ht="76.5">
      <c r="A63" s="191" t="s">
        <v>132</v>
      </c>
      <c r="B63" s="197" t="s">
        <v>257</v>
      </c>
      <c r="C63" s="191" t="s">
        <v>50</v>
      </c>
      <c r="D63" s="191">
        <v>100</v>
      </c>
      <c r="E63" s="191">
        <v>100</v>
      </c>
      <c r="F63" s="191">
        <v>100</v>
      </c>
      <c r="G63" s="193"/>
    </row>
    <row r="64" spans="1:7" s="398" customFormat="1" ht="66" customHeight="1">
      <c r="A64" s="191" t="s">
        <v>133</v>
      </c>
      <c r="B64" s="197" t="s">
        <v>82</v>
      </c>
      <c r="C64" s="191" t="s">
        <v>224</v>
      </c>
      <c r="D64" s="191">
        <v>4</v>
      </c>
      <c r="E64" s="191">
        <v>1</v>
      </c>
      <c r="F64" s="191">
        <v>25</v>
      </c>
      <c r="G64" s="193"/>
    </row>
    <row r="65" spans="1:7" s="398" customFormat="1" ht="63.75">
      <c r="A65" s="191" t="s">
        <v>85</v>
      </c>
      <c r="B65" s="197" t="s">
        <v>258</v>
      </c>
      <c r="C65" s="191" t="s">
        <v>50</v>
      </c>
      <c r="D65" s="191">
        <v>95</v>
      </c>
      <c r="E65" s="191">
        <v>100</v>
      </c>
      <c r="F65" s="658">
        <f>E65*100/D65</f>
        <v>105.26315789473684</v>
      </c>
      <c r="G65" s="193"/>
    </row>
    <row r="66" spans="1:7" s="194" customFormat="1" ht="153">
      <c r="A66" s="196" t="s">
        <v>64</v>
      </c>
      <c r="B66" s="197" t="s">
        <v>259</v>
      </c>
      <c r="C66" s="196" t="s">
        <v>50</v>
      </c>
      <c r="D66" s="196">
        <v>10</v>
      </c>
      <c r="E66" s="196">
        <v>5.6</v>
      </c>
      <c r="F66" s="191">
        <f>E66*100/D66</f>
        <v>56</v>
      </c>
      <c r="G66" s="198" t="s">
        <v>483</v>
      </c>
    </row>
    <row r="67" spans="1:7" s="194" customFormat="1" ht="178.5">
      <c r="A67" s="196" t="s">
        <v>65</v>
      </c>
      <c r="B67" s="197" t="s">
        <v>260</v>
      </c>
      <c r="C67" s="196" t="s">
        <v>50</v>
      </c>
      <c r="D67" s="196">
        <v>15</v>
      </c>
      <c r="E67" s="196">
        <v>0</v>
      </c>
      <c r="F67" s="196">
        <v>0</v>
      </c>
      <c r="G67" s="193" t="s">
        <v>484</v>
      </c>
    </row>
    <row r="68" spans="1:7" s="194" customFormat="1" ht="178.5">
      <c r="A68" s="196" t="s">
        <v>66</v>
      </c>
      <c r="B68" s="197" t="s">
        <v>261</v>
      </c>
      <c r="C68" s="196" t="s">
        <v>50</v>
      </c>
      <c r="D68" s="196">
        <v>15</v>
      </c>
      <c r="E68" s="196">
        <v>0</v>
      </c>
      <c r="F68" s="196">
        <v>0</v>
      </c>
      <c r="G68" s="193" t="s">
        <v>484</v>
      </c>
    </row>
    <row r="69" spans="1:7" s="194" customFormat="1" ht="178.5">
      <c r="A69" s="387" t="s">
        <v>67</v>
      </c>
      <c r="B69" s="388" t="s">
        <v>262</v>
      </c>
      <c r="C69" s="387" t="s">
        <v>50</v>
      </c>
      <c r="D69" s="389">
        <v>3</v>
      </c>
      <c r="E69" s="387">
        <v>0</v>
      </c>
      <c r="F69" s="389">
        <v>0</v>
      </c>
      <c r="G69" s="193" t="s">
        <v>484</v>
      </c>
    </row>
    <row r="70" spans="1:7" s="194" customFormat="1" ht="102">
      <c r="A70" s="387" t="s">
        <v>54</v>
      </c>
      <c r="B70" s="388" t="s">
        <v>263</v>
      </c>
      <c r="C70" s="387" t="s">
        <v>50</v>
      </c>
      <c r="D70" s="389">
        <v>10</v>
      </c>
      <c r="E70" s="387">
        <v>0</v>
      </c>
      <c r="F70" s="389">
        <v>0</v>
      </c>
      <c r="G70" s="390"/>
    </row>
    <row r="71" spans="1:7" s="194" customFormat="1" ht="28.5" customHeight="1">
      <c r="A71" s="196" t="s">
        <v>55</v>
      </c>
      <c r="B71" s="197" t="s">
        <v>264</v>
      </c>
      <c r="C71" s="196" t="s">
        <v>265</v>
      </c>
      <c r="D71" s="196">
        <v>18.42</v>
      </c>
      <c r="E71" s="196"/>
      <c r="F71" s="191"/>
      <c r="G71" s="198"/>
    </row>
    <row r="72" spans="1:8" s="194" customFormat="1" ht="76.5">
      <c r="A72" s="196" t="s">
        <v>69</v>
      </c>
      <c r="B72" s="197" t="s">
        <v>266</v>
      </c>
      <c r="C72" s="196" t="s">
        <v>267</v>
      </c>
      <c r="D72" s="196">
        <v>0.16</v>
      </c>
      <c r="E72" s="196"/>
      <c r="F72" s="191"/>
      <c r="G72" s="198"/>
      <c r="H72" s="391"/>
    </row>
    <row r="73" spans="1:8" s="194" customFormat="1" ht="12.75">
      <c r="A73" s="392"/>
      <c r="B73" s="392"/>
      <c r="C73" s="400"/>
      <c r="D73" s="392"/>
      <c r="E73" s="392"/>
      <c r="F73" s="392"/>
      <c r="G73" s="392"/>
      <c r="H73" s="391"/>
    </row>
    <row r="74" spans="1:8" s="194" customFormat="1" ht="12.75">
      <c r="A74" s="392"/>
      <c r="B74" s="392"/>
      <c r="C74" s="399"/>
      <c r="D74" s="392"/>
      <c r="E74" s="392"/>
      <c r="F74" s="392"/>
      <c r="G74" s="392"/>
      <c r="H74" s="391"/>
    </row>
    <row r="75" spans="1:8" s="194" customFormat="1" ht="12.75">
      <c r="A75" s="392"/>
      <c r="B75" s="392"/>
      <c r="C75" s="399"/>
      <c r="D75" s="392"/>
      <c r="E75" s="392"/>
      <c r="F75" s="392"/>
      <c r="G75" s="392"/>
      <c r="H75" s="391"/>
    </row>
    <row r="76" spans="1:8" s="194" customFormat="1" ht="12.75">
      <c r="A76" s="392"/>
      <c r="B76" s="392"/>
      <c r="C76" s="391"/>
      <c r="D76" s="392"/>
      <c r="E76" s="392"/>
      <c r="F76" s="392"/>
      <c r="G76" s="392"/>
      <c r="H76" s="391"/>
    </row>
    <row r="77" spans="1:8" s="194" customFormat="1" ht="12.75">
      <c r="A77" s="392"/>
      <c r="B77" s="392"/>
      <c r="C77" s="391"/>
      <c r="D77" s="392"/>
      <c r="E77" s="392"/>
      <c r="F77" s="392"/>
      <c r="G77" s="392"/>
      <c r="H77" s="391"/>
    </row>
    <row r="78" spans="1:8" s="194" customFormat="1" ht="12.75">
      <c r="A78" s="392"/>
      <c r="B78" s="392"/>
      <c r="C78" s="391"/>
      <c r="D78" s="392"/>
      <c r="E78" s="392"/>
      <c r="F78" s="392"/>
      <c r="G78" s="392"/>
      <c r="H78" s="391"/>
    </row>
    <row r="79" spans="1:8" s="194" customFormat="1" ht="12.75">
      <c r="A79" s="392"/>
      <c r="B79" s="392"/>
      <c r="C79" s="391"/>
      <c r="D79" s="392"/>
      <c r="E79" s="392"/>
      <c r="F79" s="392"/>
      <c r="G79" s="392"/>
      <c r="H79" s="391"/>
    </row>
    <row r="80" spans="1:8" s="194" customFormat="1" ht="12.75">
      <c r="A80" s="392"/>
      <c r="B80" s="392"/>
      <c r="C80" s="391"/>
      <c r="D80" s="392"/>
      <c r="E80" s="392"/>
      <c r="F80" s="392"/>
      <c r="G80" s="392"/>
      <c r="H80" s="391"/>
    </row>
    <row r="81" spans="1:8" s="194" customFormat="1" ht="12.75">
      <c r="A81" s="392"/>
      <c r="B81" s="392"/>
      <c r="C81" s="391"/>
      <c r="D81" s="392"/>
      <c r="E81" s="392"/>
      <c r="F81" s="392"/>
      <c r="G81" s="392"/>
      <c r="H81" s="391"/>
    </row>
    <row r="82" spans="1:8" s="194" customFormat="1" ht="12.75">
      <c r="A82" s="392"/>
      <c r="B82" s="392"/>
      <c r="C82" s="391"/>
      <c r="D82" s="392"/>
      <c r="E82" s="392"/>
      <c r="F82" s="392"/>
      <c r="G82" s="392"/>
      <c r="H82" s="391"/>
    </row>
    <row r="83" spans="1:8" s="194" customFormat="1" ht="12.75">
      <c r="A83" s="392"/>
      <c r="B83" s="392"/>
      <c r="C83" s="391"/>
      <c r="D83" s="392"/>
      <c r="E83" s="392"/>
      <c r="F83" s="392"/>
      <c r="G83" s="392"/>
      <c r="H83" s="391"/>
    </row>
    <row r="84" spans="1:8" s="194" customFormat="1" ht="12.75">
      <c r="A84" s="392"/>
      <c r="B84" s="392"/>
      <c r="C84" s="391"/>
      <c r="D84" s="392"/>
      <c r="E84" s="392"/>
      <c r="F84" s="392"/>
      <c r="G84" s="392"/>
      <c r="H84" s="391"/>
    </row>
    <row r="85" spans="1:8" s="194" customFormat="1" ht="12.75">
      <c r="A85" s="392"/>
      <c r="B85" s="392"/>
      <c r="C85" s="391"/>
      <c r="D85" s="392"/>
      <c r="E85" s="392"/>
      <c r="F85" s="392"/>
      <c r="G85" s="392"/>
      <c r="H85" s="391"/>
    </row>
    <row r="86" spans="1:8" s="194" customFormat="1" ht="12.75">
      <c r="A86" s="401"/>
      <c r="B86" s="401"/>
      <c r="C86" s="395"/>
      <c r="D86" s="401"/>
      <c r="E86" s="401"/>
      <c r="F86" s="392"/>
      <c r="G86" s="392"/>
      <c r="H86" s="391"/>
    </row>
    <row r="87" spans="1:8" s="194" customFormat="1" ht="12.75">
      <c r="A87" s="401"/>
      <c r="B87" s="401"/>
      <c r="C87" s="395"/>
      <c r="D87" s="401"/>
      <c r="E87" s="401"/>
      <c r="F87" s="392"/>
      <c r="G87" s="392"/>
      <c r="H87" s="391"/>
    </row>
    <row r="88" spans="1:8" s="194" customFormat="1" ht="12.75">
      <c r="A88" s="392"/>
      <c r="B88" s="392"/>
      <c r="C88" s="391"/>
      <c r="D88" s="392"/>
      <c r="E88" s="392"/>
      <c r="F88" s="392"/>
      <c r="G88" s="392"/>
      <c r="H88" s="391"/>
    </row>
    <row r="89" spans="1:8" s="194" customFormat="1" ht="12.75">
      <c r="A89" s="392"/>
      <c r="B89" s="392"/>
      <c r="C89" s="391"/>
      <c r="D89" s="392"/>
      <c r="E89" s="392"/>
      <c r="F89" s="392"/>
      <c r="G89" s="392"/>
      <c r="H89" s="391"/>
    </row>
    <row r="90" spans="1:8" s="194" customFormat="1" ht="12.75">
      <c r="A90" s="392"/>
      <c r="B90" s="392"/>
      <c r="C90" s="391"/>
      <c r="D90" s="392"/>
      <c r="E90" s="392"/>
      <c r="F90" s="392"/>
      <c r="G90" s="392"/>
      <c r="H90" s="391"/>
    </row>
    <row r="91" spans="1:8" s="194" customFormat="1" ht="12.75">
      <c r="A91" s="392"/>
      <c r="B91" s="392"/>
      <c r="C91" s="391"/>
      <c r="D91" s="392"/>
      <c r="E91" s="392"/>
      <c r="F91" s="392"/>
      <c r="G91" s="392"/>
      <c r="H91" s="391"/>
    </row>
    <row r="92" spans="1:7" s="194" customFormat="1" ht="12.75">
      <c r="A92" s="393"/>
      <c r="B92" s="393"/>
      <c r="D92" s="393"/>
      <c r="E92" s="393"/>
      <c r="F92" s="393"/>
      <c r="G92" s="393"/>
    </row>
    <row r="93" spans="1:7" s="194" customFormat="1" ht="12.75">
      <c r="A93" s="393"/>
      <c r="B93" s="393"/>
      <c r="D93" s="393"/>
      <c r="E93" s="393"/>
      <c r="F93" s="393"/>
      <c r="G93" s="393"/>
    </row>
    <row r="94" spans="1:7" s="194" customFormat="1" ht="12.75">
      <c r="A94" s="393"/>
      <c r="B94" s="393"/>
      <c r="D94" s="393"/>
      <c r="E94" s="393"/>
      <c r="F94" s="393"/>
      <c r="G94" s="393"/>
    </row>
    <row r="95" spans="1:7" s="194" customFormat="1" ht="12.75">
      <c r="A95" s="393"/>
      <c r="B95" s="393"/>
      <c r="D95" s="393"/>
      <c r="E95" s="393"/>
      <c r="F95" s="393"/>
      <c r="G95" s="393"/>
    </row>
    <row r="96" spans="1:7" s="194" customFormat="1" ht="12.75">
      <c r="A96" s="393"/>
      <c r="B96" s="393"/>
      <c r="D96" s="393"/>
      <c r="E96" s="393"/>
      <c r="F96" s="393"/>
      <c r="G96" s="393"/>
    </row>
    <row r="97" spans="1:7" s="194" customFormat="1" ht="12.75">
      <c r="A97" s="393"/>
      <c r="B97" s="393"/>
      <c r="D97" s="393"/>
      <c r="E97" s="393"/>
      <c r="F97" s="393"/>
      <c r="G97" s="393"/>
    </row>
    <row r="98" spans="1:7" s="194" customFormat="1" ht="12.75">
      <c r="A98" s="393"/>
      <c r="B98" s="393"/>
      <c r="D98" s="393"/>
      <c r="E98" s="393"/>
      <c r="F98" s="393"/>
      <c r="G98" s="393"/>
    </row>
    <row r="99" spans="1:7" s="194" customFormat="1" ht="12.75">
      <c r="A99" s="393"/>
      <c r="B99" s="393"/>
      <c r="D99" s="393"/>
      <c r="E99" s="393"/>
      <c r="F99" s="393"/>
      <c r="G99" s="393"/>
    </row>
    <row r="100" spans="1:7" s="194" customFormat="1" ht="12.75">
      <c r="A100" s="393"/>
      <c r="B100" s="393"/>
      <c r="D100" s="393"/>
      <c r="E100" s="393"/>
      <c r="F100" s="393"/>
      <c r="G100" s="393"/>
    </row>
    <row r="101" spans="1:7" s="194" customFormat="1" ht="12.75">
      <c r="A101" s="393"/>
      <c r="B101" s="393"/>
      <c r="D101" s="393"/>
      <c r="E101" s="393"/>
      <c r="F101" s="393"/>
      <c r="G101" s="393"/>
    </row>
    <row r="102" spans="1:7" s="194" customFormat="1" ht="12.75">
      <c r="A102" s="393"/>
      <c r="B102" s="393"/>
      <c r="D102" s="393"/>
      <c r="E102" s="393"/>
      <c r="F102" s="393"/>
      <c r="G102" s="393"/>
    </row>
    <row r="103" spans="1:7" s="194" customFormat="1" ht="12.75">
      <c r="A103" s="393"/>
      <c r="B103" s="393"/>
      <c r="D103" s="393"/>
      <c r="E103" s="393"/>
      <c r="F103" s="393"/>
      <c r="G103" s="393"/>
    </row>
    <row r="104" spans="1:7" s="194" customFormat="1" ht="12.75">
      <c r="A104" s="393"/>
      <c r="B104" s="393"/>
      <c r="D104" s="393"/>
      <c r="E104" s="393"/>
      <c r="F104" s="393"/>
      <c r="G104" s="393"/>
    </row>
    <row r="105" spans="1:7" s="194" customFormat="1" ht="12.75">
      <c r="A105" s="393"/>
      <c r="B105" s="393"/>
      <c r="D105" s="393"/>
      <c r="E105" s="393"/>
      <c r="F105" s="393"/>
      <c r="G105" s="393"/>
    </row>
    <row r="106" spans="1:7" s="194" customFormat="1" ht="12.75">
      <c r="A106" s="393"/>
      <c r="B106" s="393"/>
      <c r="D106" s="393"/>
      <c r="E106" s="393"/>
      <c r="F106" s="393"/>
      <c r="G106" s="393"/>
    </row>
    <row r="107" spans="1:7" s="194" customFormat="1" ht="12.75">
      <c r="A107" s="393"/>
      <c r="B107" s="393"/>
      <c r="D107" s="393"/>
      <c r="E107" s="393"/>
      <c r="F107" s="393"/>
      <c r="G107" s="393"/>
    </row>
    <row r="108" spans="1:7" s="194" customFormat="1" ht="12.75">
      <c r="A108" s="393"/>
      <c r="B108" s="393"/>
      <c r="D108" s="393"/>
      <c r="E108" s="393"/>
      <c r="F108" s="393"/>
      <c r="G108" s="393"/>
    </row>
    <row r="109" spans="1:7" s="194" customFormat="1" ht="12.75">
      <c r="A109" s="393"/>
      <c r="B109" s="393"/>
      <c r="D109" s="393"/>
      <c r="E109" s="393"/>
      <c r="F109" s="393"/>
      <c r="G109" s="393"/>
    </row>
    <row r="110" spans="1:7" s="194" customFormat="1" ht="12.75">
      <c r="A110" s="393"/>
      <c r="B110" s="393"/>
      <c r="D110" s="393"/>
      <c r="E110" s="393"/>
      <c r="F110" s="393"/>
      <c r="G110" s="393"/>
    </row>
    <row r="111" spans="1:7" s="194" customFormat="1" ht="12.75">
      <c r="A111" s="393"/>
      <c r="B111" s="393"/>
      <c r="D111" s="393"/>
      <c r="E111" s="393"/>
      <c r="F111" s="393"/>
      <c r="G111" s="393"/>
    </row>
    <row r="112" spans="1:7" s="194" customFormat="1" ht="12.75">
      <c r="A112" s="393"/>
      <c r="B112" s="393"/>
      <c r="D112" s="393"/>
      <c r="E112" s="393"/>
      <c r="F112" s="393"/>
      <c r="G112" s="393"/>
    </row>
    <row r="113" spans="1:7" s="194" customFormat="1" ht="12.75">
      <c r="A113" s="393"/>
      <c r="B113" s="393"/>
      <c r="C113" s="398"/>
      <c r="D113" s="393"/>
      <c r="E113" s="393"/>
      <c r="F113" s="393"/>
      <c r="G113" s="393"/>
    </row>
    <row r="114" spans="1:7" s="194" customFormat="1" ht="12.75">
      <c r="A114" s="393"/>
      <c r="B114" s="393"/>
      <c r="D114" s="393"/>
      <c r="E114" s="393"/>
      <c r="F114" s="393"/>
      <c r="G114" s="393"/>
    </row>
    <row r="115" spans="1:7" s="194" customFormat="1" ht="12.75">
      <c r="A115" s="393"/>
      <c r="B115" s="393"/>
      <c r="D115" s="393"/>
      <c r="E115" s="393"/>
      <c r="F115" s="393"/>
      <c r="G115" s="393"/>
    </row>
    <row r="116" spans="1:7" s="194" customFormat="1" ht="12.75">
      <c r="A116" s="393"/>
      <c r="B116" s="393"/>
      <c r="D116" s="393"/>
      <c r="E116" s="393"/>
      <c r="F116" s="393"/>
      <c r="G116" s="393"/>
    </row>
    <row r="117" spans="1:7" s="194" customFormat="1" ht="12.75">
      <c r="A117" s="393"/>
      <c r="B117" s="393"/>
      <c r="D117" s="393"/>
      <c r="E117" s="393"/>
      <c r="F117" s="393"/>
      <c r="G117" s="393"/>
    </row>
    <row r="118" spans="1:7" s="194" customFormat="1" ht="12.75">
      <c r="A118" s="393"/>
      <c r="B118" s="393"/>
      <c r="D118" s="393"/>
      <c r="E118" s="393"/>
      <c r="F118" s="393"/>
      <c r="G118" s="393"/>
    </row>
    <row r="119" spans="1:7" s="194" customFormat="1" ht="12.75">
      <c r="A119" s="393"/>
      <c r="B119" s="393"/>
      <c r="D119" s="393"/>
      <c r="E119" s="393"/>
      <c r="F119" s="393"/>
      <c r="G119" s="393"/>
    </row>
    <row r="120" spans="1:7" s="194" customFormat="1" ht="12.75">
      <c r="A120" s="393"/>
      <c r="B120" s="393"/>
      <c r="D120" s="393"/>
      <c r="E120" s="393"/>
      <c r="F120" s="393"/>
      <c r="G120" s="393"/>
    </row>
    <row r="121" spans="1:7" s="194" customFormat="1" ht="12.75">
      <c r="A121" s="393"/>
      <c r="B121" s="393"/>
      <c r="D121" s="393"/>
      <c r="E121" s="393"/>
      <c r="F121" s="393"/>
      <c r="G121" s="393"/>
    </row>
    <row r="122" spans="1:7" s="194" customFormat="1" ht="12.75">
      <c r="A122" s="393"/>
      <c r="B122" s="393"/>
      <c r="D122" s="393"/>
      <c r="E122" s="393"/>
      <c r="F122" s="393"/>
      <c r="G122" s="393"/>
    </row>
    <row r="123" spans="1:7" s="194" customFormat="1" ht="12.75">
      <c r="A123" s="393"/>
      <c r="B123" s="393"/>
      <c r="D123" s="393"/>
      <c r="E123" s="393"/>
      <c r="F123" s="393"/>
      <c r="G123" s="393"/>
    </row>
    <row r="124" spans="1:7" s="194" customFormat="1" ht="12.75">
      <c r="A124" s="393"/>
      <c r="B124" s="393"/>
      <c r="D124" s="393"/>
      <c r="E124" s="393"/>
      <c r="F124" s="393"/>
      <c r="G124" s="393"/>
    </row>
    <row r="125" spans="1:7" s="194" customFormat="1" ht="12.75">
      <c r="A125" s="393"/>
      <c r="B125" s="393"/>
      <c r="D125" s="393"/>
      <c r="E125" s="393"/>
      <c r="F125" s="393"/>
      <c r="G125" s="393"/>
    </row>
    <row r="126" spans="1:7" s="194" customFormat="1" ht="12.75">
      <c r="A126" s="393"/>
      <c r="B126" s="393"/>
      <c r="D126" s="393"/>
      <c r="E126" s="393"/>
      <c r="F126" s="393"/>
      <c r="G126" s="393"/>
    </row>
    <row r="127" spans="1:7" s="194" customFormat="1" ht="16.5">
      <c r="A127" s="393"/>
      <c r="B127" s="393"/>
      <c r="C127" s="402"/>
      <c r="D127" s="393"/>
      <c r="E127" s="393"/>
      <c r="F127" s="393"/>
      <c r="G127" s="393"/>
    </row>
    <row r="128" spans="1:7" s="194" customFormat="1" ht="16.5">
      <c r="A128" s="393"/>
      <c r="B128" s="393"/>
      <c r="C128" s="402"/>
      <c r="D128" s="393"/>
      <c r="E128" s="393"/>
      <c r="F128" s="393"/>
      <c r="G128" s="393"/>
    </row>
    <row r="129" spans="1:7" s="194" customFormat="1" ht="16.5">
      <c r="A129" s="393"/>
      <c r="B129" s="393"/>
      <c r="C129" s="402"/>
      <c r="D129" s="393"/>
      <c r="E129" s="393"/>
      <c r="F129" s="393"/>
      <c r="G129" s="393"/>
    </row>
    <row r="130" spans="1:7" s="194" customFormat="1" ht="16.5">
      <c r="A130" s="393"/>
      <c r="B130" s="393"/>
      <c r="C130" s="402"/>
      <c r="D130" s="393"/>
      <c r="E130" s="393"/>
      <c r="F130" s="393"/>
      <c r="G130" s="393"/>
    </row>
    <row r="131" spans="1:7" s="194" customFormat="1" ht="16.5">
      <c r="A131" s="393"/>
      <c r="B131" s="393"/>
      <c r="C131" s="402"/>
      <c r="D131" s="393"/>
      <c r="E131" s="393"/>
      <c r="F131" s="393"/>
      <c r="G131" s="393"/>
    </row>
    <row r="132" spans="1:7" s="194" customFormat="1" ht="16.5">
      <c r="A132" s="393"/>
      <c r="B132" s="393"/>
      <c r="C132" s="402"/>
      <c r="D132" s="393"/>
      <c r="E132" s="393"/>
      <c r="F132" s="393"/>
      <c r="G132" s="393"/>
    </row>
    <row r="133" spans="1:7" s="194" customFormat="1" ht="16.5">
      <c r="A133" s="393"/>
      <c r="B133" s="393"/>
      <c r="C133" s="402"/>
      <c r="D133" s="393"/>
      <c r="E133" s="393"/>
      <c r="F133" s="393"/>
      <c r="G133" s="393"/>
    </row>
    <row r="134" ht="16.5">
      <c r="C134" s="404"/>
    </row>
    <row r="135" ht="16.5">
      <c r="C135" s="404"/>
    </row>
    <row r="136" ht="16.5">
      <c r="C136" s="404"/>
    </row>
    <row r="137" ht="16.5">
      <c r="C137" s="407"/>
    </row>
  </sheetData>
  <sheetProtection/>
  <mergeCells count="10">
    <mergeCell ref="A58:G58"/>
    <mergeCell ref="A6:G6"/>
    <mergeCell ref="A34:G34"/>
    <mergeCell ref="A44:G44"/>
    <mergeCell ref="A1:G1"/>
    <mergeCell ref="A12:A13"/>
    <mergeCell ref="G12:G13"/>
    <mergeCell ref="A19:A20"/>
    <mergeCell ref="G19:G20"/>
    <mergeCell ref="A55:G55"/>
  </mergeCells>
  <printOptions/>
  <pageMargins left="0.7480314960629921" right="0.7480314960629921" top="0.3937007874015748" bottom="0.1968503937007874" header="0.11811023622047245" footer="0"/>
  <pageSetup fitToHeight="0" fitToWidth="1" horizontalDpi="600" verticalDpi="600" orientation="landscape" paperSize="9" scale="66" r:id="rId1"/>
  <headerFooter alignWithMargins="0">
    <oddHeader xml:space="preserve">&amp;C&amp;P+8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4"/>
  <sheetViews>
    <sheetView tabSelected="1" zoomScale="89" zoomScaleNormal="89" zoomScalePageLayoutView="0" workbookViewId="0" topLeftCell="A1">
      <selection activeCell="H10" sqref="H10"/>
    </sheetView>
  </sheetViews>
  <sheetFormatPr defaultColWidth="9.00390625" defaultRowHeight="12.75"/>
  <cols>
    <col min="1" max="1" width="52.625" style="200" customWidth="1"/>
    <col min="2" max="2" width="18.625" style="304" customWidth="1"/>
    <col min="3" max="3" width="8.875" style="200" customWidth="1"/>
    <col min="4" max="4" width="9.75390625" style="200" customWidth="1"/>
    <col min="5" max="5" width="18.125" style="340" customWidth="1"/>
    <col min="6" max="6" width="17.25390625" style="296" customWidth="1"/>
    <col min="7" max="7" width="18.00390625" style="200" customWidth="1"/>
    <col min="8" max="8" width="21.875" style="200" customWidth="1"/>
    <col min="9" max="16384" width="9.125" style="200" customWidth="1"/>
  </cols>
  <sheetData>
    <row r="1" spans="1:8" ht="30.75" customHeight="1">
      <c r="A1" s="199"/>
      <c r="B1" s="303"/>
      <c r="C1" s="199"/>
      <c r="D1" s="199"/>
      <c r="E1" s="323"/>
      <c r="F1" s="199"/>
      <c r="G1" s="199"/>
      <c r="H1" s="199"/>
    </row>
    <row r="2" spans="1:8" ht="26.25" customHeight="1" thickBot="1">
      <c r="A2" s="637" t="s">
        <v>213</v>
      </c>
      <c r="B2" s="637"/>
      <c r="C2" s="637"/>
      <c r="D2" s="637"/>
      <c r="E2" s="637"/>
      <c r="F2" s="637"/>
      <c r="G2" s="637"/>
      <c r="H2" s="637"/>
    </row>
    <row r="3" spans="1:8" ht="64.5" customHeight="1">
      <c r="A3" s="638" t="s">
        <v>152</v>
      </c>
      <c r="B3" s="640" t="s">
        <v>189</v>
      </c>
      <c r="C3" s="640" t="s">
        <v>214</v>
      </c>
      <c r="D3" s="640"/>
      <c r="E3" s="643" t="s">
        <v>215</v>
      </c>
      <c r="F3" s="634" t="s">
        <v>188</v>
      </c>
      <c r="G3" s="640" t="s">
        <v>154</v>
      </c>
      <c r="H3" s="642"/>
    </row>
    <row r="4" spans="1:8" ht="108.75" customHeight="1" thickBot="1">
      <c r="A4" s="639"/>
      <c r="B4" s="641"/>
      <c r="C4" s="320" t="s">
        <v>155</v>
      </c>
      <c r="D4" s="320" t="s">
        <v>156</v>
      </c>
      <c r="E4" s="644"/>
      <c r="F4" s="635"/>
      <c r="G4" s="320" t="s">
        <v>157</v>
      </c>
      <c r="H4" s="321" t="s">
        <v>158</v>
      </c>
    </row>
    <row r="5" spans="1:8" ht="13.5" thickBot="1">
      <c r="A5" s="232">
        <v>1</v>
      </c>
      <c r="B5" s="232">
        <v>2</v>
      </c>
      <c r="C5" s="232">
        <v>3</v>
      </c>
      <c r="D5" s="232">
        <v>4</v>
      </c>
      <c r="E5" s="324">
        <v>5</v>
      </c>
      <c r="F5" s="322">
        <v>6</v>
      </c>
      <c r="G5" s="232">
        <v>7</v>
      </c>
      <c r="H5" s="232">
        <v>8</v>
      </c>
    </row>
    <row r="6" spans="1:8" ht="35.25" customHeight="1" thickBot="1">
      <c r="A6" s="614" t="s">
        <v>160</v>
      </c>
      <c r="B6" s="615"/>
      <c r="C6" s="615"/>
      <c r="D6" s="615"/>
      <c r="E6" s="615"/>
      <c r="F6" s="615"/>
      <c r="G6" s="615"/>
      <c r="H6" s="616"/>
    </row>
    <row r="7" spans="1:8" ht="63" customHeight="1" thickBot="1">
      <c r="A7" s="224" t="str">
        <f>CONCATENATE('2. Сведения об объёмах финансир'!A7,'2. Сведения об объёмах финансир'!B7)</f>
        <v>1.Основное мероприятие "Внедрение федеральных государственных стандартов начального общего, основного общего и среднего общего образования"</v>
      </c>
      <c r="B7" s="317" t="str">
        <f>'2. Сведения об объёмах финансир'!C8</f>
        <v>Министерство</v>
      </c>
      <c r="C7" s="243"/>
      <c r="D7" s="243"/>
      <c r="E7" s="328">
        <v>7910100000</v>
      </c>
      <c r="F7" s="244">
        <f>'2. Сведения об объёмах финансир'!E7</f>
        <v>5025373.6</v>
      </c>
      <c r="G7" s="245"/>
      <c r="H7" s="246"/>
    </row>
    <row r="8" spans="1:8" ht="98.25" customHeight="1">
      <c r="A8" s="297" t="s">
        <v>316</v>
      </c>
      <c r="B8" s="22" t="s">
        <v>190</v>
      </c>
      <c r="C8" s="195"/>
      <c r="D8" s="195"/>
      <c r="E8" s="326" t="s">
        <v>198</v>
      </c>
      <c r="F8" s="241">
        <v>49</v>
      </c>
      <c r="G8" s="241">
        <v>49</v>
      </c>
      <c r="H8" s="241" t="s">
        <v>198</v>
      </c>
    </row>
    <row r="9" spans="1:8" ht="127.5">
      <c r="A9" s="203" t="str">
        <f>CONCATENATE('2. Сведения об объёмах финансир'!A8,'2. Сведения об объёмах финансир'!B8)</f>
        <v>1.1.Предоставление субвенций из областного бюджета бюджетам муниципальных районов (городских округов) Ульяновской области (далее – муниципальные образования) в целях обеспечения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обеспечения дополнительного образования в муниципальных общеобразовательных организациях</v>
      </c>
      <c r="B9" s="22" t="s">
        <v>322</v>
      </c>
      <c r="C9" s="226" t="s">
        <v>118</v>
      </c>
      <c r="D9" s="226" t="s">
        <v>119</v>
      </c>
      <c r="E9" s="325">
        <v>7910171140</v>
      </c>
      <c r="F9" s="247">
        <f>'2. Сведения об объёмах финансир'!E8</f>
        <v>5006223.6</v>
      </c>
      <c r="G9" s="298" t="s">
        <v>321</v>
      </c>
      <c r="H9" s="208"/>
    </row>
    <row r="10" spans="1:8" ht="216.75">
      <c r="A10" s="204" t="str">
        <f>CONCATENATE('2. Сведения об объёмах финансир'!A9,'2. Сведения об объёмах финансир'!B9)</f>
        <v>1.2.Предоставление частным общеобразовательным организациям, осуществляющим образовательную деятельность по основным общеобразовательным программам, субсидий из областного бюджета на возмещение затрат, связанных с осуществлением указанной деятельности,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установленными органами государственной власти Ульяновской области</v>
      </c>
      <c r="B10" s="22" t="s">
        <v>322</v>
      </c>
      <c r="C10" s="214" t="s">
        <v>118</v>
      </c>
      <c r="D10" s="214" t="s">
        <v>119</v>
      </c>
      <c r="E10" s="326">
        <v>7910118020</v>
      </c>
      <c r="F10" s="247">
        <f>'2. Сведения об объёмах финансир'!E9</f>
        <v>7799.8</v>
      </c>
      <c r="G10" s="298" t="s">
        <v>319</v>
      </c>
      <c r="H10" s="209"/>
    </row>
    <row r="11" spans="1:8" ht="140.25">
      <c r="A11" s="204" t="str">
        <f>CONCATENATE('2. Сведения об объёмах финансир'!A10,'2. Сведения об объёмах финансир'!B10)</f>
        <v>1.3.Предоставление субвенций из областного бюджета бюджетам муниципальных образований на финансовое обеспечение расходных обязательств,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организаций, имеющим учёную степень и замещающим (занимающим) 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v>
      </c>
      <c r="B11" s="22" t="s">
        <v>322</v>
      </c>
      <c r="C11" s="214" t="s">
        <v>118</v>
      </c>
      <c r="D11" s="214" t="s">
        <v>119</v>
      </c>
      <c r="E11" s="326">
        <v>7910171160</v>
      </c>
      <c r="F11" s="248">
        <f>'2. Сведения об объёмах финансир'!E10</f>
        <v>824.3</v>
      </c>
      <c r="G11" s="298" t="s">
        <v>321</v>
      </c>
      <c r="H11" s="209"/>
    </row>
    <row r="12" spans="1:8" ht="128.25" thickBot="1">
      <c r="A12" s="205" t="str">
        <f>CONCATENATE('2. Сведения об объёмах финансир'!A11,'2. Сведения об объёмах финансир'!B11)</f>
        <v>1.4.Предоставление субвенций из областного бюджета бюджетам муниципальных образований на финансовое обеспечение расходных обязательств, связанных с осуществлением обучающимся 10-х (11-х) и 11-х (12-х) классов муниципальных общеобразовательных организаций ежемесячных денежных выплат
</v>
      </c>
      <c r="B12" s="22" t="s">
        <v>322</v>
      </c>
      <c r="C12" s="201" t="s">
        <v>118</v>
      </c>
      <c r="D12" s="201" t="s">
        <v>119</v>
      </c>
      <c r="E12" s="327">
        <v>7910171170</v>
      </c>
      <c r="F12" s="254">
        <f>'2. Сведения об объёмах финансир'!E11</f>
        <v>10525.9</v>
      </c>
      <c r="G12" s="298" t="s">
        <v>321</v>
      </c>
      <c r="H12" s="210"/>
    </row>
    <row r="13" spans="1:8" ht="33" customHeight="1" thickBot="1">
      <c r="A13" s="224" t="str">
        <f>CONCATENATE('2. Сведения об объёмах финансир'!A12,'2. Сведения об объёмах финансир'!B12)</f>
        <v>2.Основное мероприятие "Создание условий для обучения детей с ограниченными возможностями здоровья"</v>
      </c>
      <c r="B13" s="225" t="s">
        <v>128</v>
      </c>
      <c r="C13" s="225"/>
      <c r="D13" s="225"/>
      <c r="E13" s="328">
        <v>7910200000</v>
      </c>
      <c r="F13" s="249">
        <f>'2. Сведения об объёмах финансир'!E12+'2. Сведения об объёмах финансир'!D12</f>
        <v>21311.03902</v>
      </c>
      <c r="G13" s="250"/>
      <c r="H13" s="251"/>
    </row>
    <row r="14" spans="1:8" ht="114.75">
      <c r="A14" s="297" t="s">
        <v>308</v>
      </c>
      <c r="B14" s="302" t="s">
        <v>196</v>
      </c>
      <c r="C14" s="301"/>
      <c r="D14" s="301"/>
      <c r="E14" s="325" t="s">
        <v>198</v>
      </c>
      <c r="F14" s="386">
        <v>100</v>
      </c>
      <c r="G14" s="386">
        <v>100</v>
      </c>
      <c r="H14" s="383" t="s">
        <v>198</v>
      </c>
    </row>
    <row r="15" spans="1:8" ht="114.75">
      <c r="A15" s="297" t="s">
        <v>309</v>
      </c>
      <c r="B15" s="22" t="s">
        <v>196</v>
      </c>
      <c r="C15" s="275"/>
      <c r="D15" s="275"/>
      <c r="E15" s="326" t="s">
        <v>198</v>
      </c>
      <c r="F15" s="386">
        <v>25</v>
      </c>
      <c r="G15" s="386">
        <v>25</v>
      </c>
      <c r="H15" s="306" t="s">
        <v>198</v>
      </c>
    </row>
    <row r="16" spans="1:8" ht="114.75">
      <c r="A16" s="297" t="s">
        <v>310</v>
      </c>
      <c r="B16" s="22" t="s">
        <v>196</v>
      </c>
      <c r="C16" s="275"/>
      <c r="D16" s="275"/>
      <c r="E16" s="326" t="s">
        <v>198</v>
      </c>
      <c r="F16" s="386">
        <v>100</v>
      </c>
      <c r="G16" s="386">
        <v>100</v>
      </c>
      <c r="H16" s="306" t="s">
        <v>198</v>
      </c>
    </row>
    <row r="17" spans="1:8" ht="114.75">
      <c r="A17" s="297" t="s">
        <v>311</v>
      </c>
      <c r="B17" s="22" t="s">
        <v>196</v>
      </c>
      <c r="C17" s="275"/>
      <c r="D17" s="275"/>
      <c r="E17" s="326" t="s">
        <v>198</v>
      </c>
      <c r="F17" s="386">
        <v>100</v>
      </c>
      <c r="G17" s="386">
        <v>100</v>
      </c>
      <c r="H17" s="306" t="s">
        <v>198</v>
      </c>
    </row>
    <row r="18" spans="1:8" ht="114.75">
      <c r="A18" s="297" t="s">
        <v>312</v>
      </c>
      <c r="B18" s="22" t="s">
        <v>196</v>
      </c>
      <c r="C18" s="301"/>
      <c r="D18" s="301"/>
      <c r="E18" s="325" t="s">
        <v>317</v>
      </c>
      <c r="F18" s="386">
        <v>20</v>
      </c>
      <c r="G18" s="386">
        <v>20</v>
      </c>
      <c r="H18" s="383" t="s">
        <v>198</v>
      </c>
    </row>
    <row r="19" spans="1:8" ht="114.75">
      <c r="A19" s="297" t="s">
        <v>313</v>
      </c>
      <c r="B19" s="22" t="s">
        <v>196</v>
      </c>
      <c r="C19" s="301"/>
      <c r="D19" s="301"/>
      <c r="E19" s="325" t="s">
        <v>317</v>
      </c>
      <c r="F19" s="386">
        <v>100</v>
      </c>
      <c r="G19" s="386">
        <v>100</v>
      </c>
      <c r="H19" s="383" t="s">
        <v>198</v>
      </c>
    </row>
    <row r="20" spans="1:8" ht="127.5">
      <c r="A20" s="203" t="str">
        <f>CONCATENATE('2. Сведения об объёмах финансир'!A13,'2. Сведения об объёмах финансир'!B13)</f>
        <v>2.1.Предоставление субвенций из областного бюджета бюджетам муниципальных образований на 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ОВЗ образования в муниципальных образовательных организациях</v>
      </c>
      <c r="B20" s="22" t="s">
        <v>322</v>
      </c>
      <c r="C20" s="226" t="s">
        <v>118</v>
      </c>
      <c r="D20" s="226" t="s">
        <v>119</v>
      </c>
      <c r="E20" s="325">
        <v>7910271150</v>
      </c>
      <c r="F20" s="248">
        <f>'2. Сведения об объёмах финансир'!E13</f>
        <v>15433.6</v>
      </c>
      <c r="G20" s="449" t="s">
        <v>321</v>
      </c>
      <c r="H20" s="208"/>
    </row>
    <row r="21" spans="1:8" ht="255.75" thickBot="1">
      <c r="A21" s="205" t="str">
        <f>CONCATENATE('2. Сведения об объёмах финансир'!A14,'2. Сведения об объёмах финансир'!B14)</f>
        <v>2.2.Реализация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(создание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образования)</v>
      </c>
      <c r="B21" s="22" t="s">
        <v>196</v>
      </c>
      <c r="C21" s="226" t="s">
        <v>118</v>
      </c>
      <c r="D21" s="226" t="s">
        <v>119</v>
      </c>
      <c r="E21" s="327" t="s">
        <v>403</v>
      </c>
      <c r="F21" s="248">
        <f>SUM('2. Сведения об объёмах финансир'!E14)</f>
        <v>1057.93902</v>
      </c>
      <c r="G21" s="449" t="s">
        <v>402</v>
      </c>
      <c r="H21" s="210"/>
    </row>
    <row r="22" spans="1:8" ht="39" thickBot="1">
      <c r="A22" s="224" t="str">
        <f>CONCATENATE('2. Сведения об объёмах финансир'!A15,'2. Сведения об объёмах финансир'!B15)</f>
        <v>3.Основное мероприятие "Содействие развитию начального общего, основного общего и среднего общего образования"</v>
      </c>
      <c r="B22" s="225" t="s">
        <v>192</v>
      </c>
      <c r="C22" s="225"/>
      <c r="D22" s="225"/>
      <c r="E22" s="328">
        <v>7910400000</v>
      </c>
      <c r="F22" s="249">
        <f>'2. Сведения об объёмах финансир'!E15+'2. Сведения об объёмах финансир'!D15</f>
        <v>627669.53679</v>
      </c>
      <c r="G22" s="212"/>
      <c r="H22" s="252"/>
    </row>
    <row r="23" spans="1:8" ht="114.75">
      <c r="A23" s="300" t="s">
        <v>318</v>
      </c>
      <c r="B23" s="302" t="s">
        <v>196</v>
      </c>
      <c r="C23" s="302"/>
      <c r="D23" s="432"/>
      <c r="E23" s="435" t="s">
        <v>317</v>
      </c>
      <c r="F23" s="385">
        <v>94</v>
      </c>
      <c r="G23" s="385">
        <v>94</v>
      </c>
      <c r="H23" s="383" t="s">
        <v>198</v>
      </c>
    </row>
    <row r="24" spans="1:8" ht="114.75">
      <c r="A24" s="297" t="s">
        <v>314</v>
      </c>
      <c r="B24" s="22" t="s">
        <v>196</v>
      </c>
      <c r="C24" s="22"/>
      <c r="D24" s="429"/>
      <c r="E24" s="436" t="s">
        <v>317</v>
      </c>
      <c r="F24" s="386">
        <v>61</v>
      </c>
      <c r="G24" s="386">
        <v>61</v>
      </c>
      <c r="H24" s="306"/>
    </row>
    <row r="25" spans="1:8" ht="63.75">
      <c r="A25" s="298" t="s">
        <v>315</v>
      </c>
      <c r="B25" s="22" t="s">
        <v>122</v>
      </c>
      <c r="C25" s="22"/>
      <c r="D25" s="429"/>
      <c r="E25" s="436" t="s">
        <v>317</v>
      </c>
      <c r="F25" s="386">
        <v>1</v>
      </c>
      <c r="G25" s="386">
        <v>1</v>
      </c>
      <c r="H25" s="306"/>
    </row>
    <row r="26" spans="1:8" ht="216.75">
      <c r="A26" s="204" t="str">
        <f>CONCATENATE('2. Сведения об объёмах финансир'!A16,'2. Сведения об объёмах финансир'!B16)</f>
        <v>3.1.Предоставление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ремонта, ликвидацией аварийных ситуаций в зданиях муниципальных общеобразовательных организаций, благоустройством территории, приобретением оборудования, в том числе оборудования, обеспечивающего антитеррористическую защищённость указанных организаций</v>
      </c>
      <c r="B26" s="22" t="s">
        <v>322</v>
      </c>
      <c r="C26" s="214" t="s">
        <v>118</v>
      </c>
      <c r="D26" s="214" t="s">
        <v>119</v>
      </c>
      <c r="E26" s="326">
        <v>7910371200</v>
      </c>
      <c r="F26" s="256">
        <f>'2. Сведения об объёмах финансир'!E16</f>
        <v>52063.4171</v>
      </c>
      <c r="G26" s="298" t="s">
        <v>319</v>
      </c>
      <c r="H26" s="209"/>
    </row>
    <row r="27" spans="1:8" ht="140.25">
      <c r="A27" s="204" t="str">
        <f>CONCATENATE('2. Сведения об объёмах финансир'!A18,'2. Сведения об объёмах финансир'!B18)</f>
        <v>3.2.Предоставление субвенций из областного бюджета бюджетам муниципальных образований в целях финансового обеспечения осуществления государственных полномочий по выплате родителям или иным законным представителям обучающихся, получающих начальное общее, основное общее или среднее общее образование в форме семейного образования на территории Ульяновской области, компенсации затрат в связи с обеспечением получения такого образования</v>
      </c>
      <c r="B27" s="22" t="s">
        <v>322</v>
      </c>
      <c r="C27" s="226" t="s">
        <v>118</v>
      </c>
      <c r="D27" s="226" t="s">
        <v>119</v>
      </c>
      <c r="E27" s="517">
        <v>7910471330</v>
      </c>
      <c r="F27" s="256">
        <f>'2. Сведения об объёмах финансир'!E18</f>
        <v>4553.3</v>
      </c>
      <c r="G27" s="298" t="s">
        <v>320</v>
      </c>
      <c r="H27" s="209"/>
    </row>
    <row r="28" spans="1:8" ht="216.75">
      <c r="A28" s="204" t="str">
        <f>CONCATENATE('2. Сведения об объёмах финансир'!A19,'2. Сведения об объёмах финансир'!B19)</f>
        <v>3.3.Предоставление иных межбюджетных трансфертов из областного бюджета Ульяновской области бюджетам муниципальных районов и городских округов Ульяновской области в целях 
компенсации расходов учредителя муниципальной образовательной организации, реализующей основные общеобразовательные программы, на организацию бесплатной перевозки обучающихся в данной образовательной организации и проживающих на территории иного муниципального района (городского) округа Ульяновской области</v>
      </c>
      <c r="B28" s="22" t="s">
        <v>322</v>
      </c>
      <c r="C28" s="226" t="s">
        <v>118</v>
      </c>
      <c r="D28" s="226" t="s">
        <v>119</v>
      </c>
      <c r="E28" s="517">
        <v>7910471340</v>
      </c>
      <c r="F28" s="256">
        <f>'2. Сведения об объёмах финансир'!E19</f>
        <v>898.5</v>
      </c>
      <c r="G28" s="298" t="s">
        <v>319</v>
      </c>
      <c r="H28" s="209"/>
    </row>
    <row r="29" spans="1:8" ht="216.75">
      <c r="A29" s="204" t="str">
        <f>CONCATENATE('2. Сведения об объёмах финансир'!A20,'2. Сведения об объёмах финансир'!B20)</f>
        <v>3.4.Предоставление субсидий из областного бюджета бюджетам муниципальных образований в целях софинансирования расходных обязательств, связанных с созданием в общеобразовательных организациях, расположенных в рабочих поселках, условий для занятий физической культурой и спортом</v>
      </c>
      <c r="B29" s="22" t="s">
        <v>322</v>
      </c>
      <c r="C29" s="226" t="s">
        <v>118</v>
      </c>
      <c r="D29" s="226" t="s">
        <v>119</v>
      </c>
      <c r="E29" s="517">
        <v>7910470340</v>
      </c>
      <c r="F29" s="256">
        <f>'2. Сведения об объёмах финансир'!E20</f>
        <v>3000</v>
      </c>
      <c r="G29" s="298" t="s">
        <v>319</v>
      </c>
      <c r="H29" s="209"/>
    </row>
    <row r="30" spans="1:8" ht="216.75">
      <c r="A30" s="204" t="str">
        <f>CONCATENATE('2. Сведения об объёмах финансир'!A21,'2. Сведения об объёмах финансир'!B21)</f>
        <v>3.5.Предоставление субсидий из областного бюджета бюджетам муниципальных образований в целях софинансирования расходных обязательств, связанных с приобретением школьных автобусов</v>
      </c>
      <c r="B30" s="22" t="s">
        <v>322</v>
      </c>
      <c r="C30" s="226" t="s">
        <v>118</v>
      </c>
      <c r="D30" s="226" t="s">
        <v>119</v>
      </c>
      <c r="E30" s="517">
        <v>7910470280</v>
      </c>
      <c r="F30" s="256">
        <f>'2. Сведения об объёмах финансир'!E21</f>
        <v>26500</v>
      </c>
      <c r="G30" s="298" t="s">
        <v>319</v>
      </c>
      <c r="H30" s="209"/>
    </row>
    <row r="31" spans="1:8" ht="216.75">
      <c r="A31" s="204" t="str">
        <f>CONCATENATE('2. Сведения об объёмах финансир'!A22,'2. Сведения об объёмах финансир'!B22)</f>
        <v>3.6.Предоставление субсидий из областного бюджета бюджетам муниципальных образований в целях софинансирования расходных обязательств, связанных с реализацией мероприятий по обеспечению антитеррористической защищённости муниципальных образовательных организаций</v>
      </c>
      <c r="B31" s="22" t="s">
        <v>322</v>
      </c>
      <c r="C31" s="226" t="s">
        <v>118</v>
      </c>
      <c r="D31" s="226" t="s">
        <v>119</v>
      </c>
      <c r="E31" s="517">
        <v>7910470980</v>
      </c>
      <c r="F31" s="256">
        <f>'2. Сведения об объёмах финансир'!E22</f>
        <v>20676.2</v>
      </c>
      <c r="G31" s="298" t="s">
        <v>319</v>
      </c>
      <c r="H31" s="209"/>
    </row>
    <row r="32" spans="1:8" ht="216.75">
      <c r="A32" s="204" t="str">
        <f>CONCATENATE('2. Сведения об объёмах финансир'!A23,'2. Сведения об объёмах финансир'!B23)</f>
        <v>3.7.Предоставление субсидий из областного бюджета Ульяновской области  бюджетам муниципальных районов и городских округов Ульяновской области в целях софинансирования расходных обязательств, связанных с осуществлением ремонта и оснащением технологическим оборудованием пищеблоков муниципальных общеобразовательных организаций, расположенных в сельских населённых пунктах Ульяновской области</v>
      </c>
      <c r="B32" s="22" t="s">
        <v>322</v>
      </c>
      <c r="C32" s="226" t="s">
        <v>118</v>
      </c>
      <c r="D32" s="226" t="s">
        <v>119</v>
      </c>
      <c r="E32" s="517">
        <v>7910471360</v>
      </c>
      <c r="F32" s="256">
        <f>'2. Сведения об объёмах финансир'!E23</f>
        <v>6900</v>
      </c>
      <c r="G32" s="298" t="s">
        <v>319</v>
      </c>
      <c r="H32" s="209"/>
    </row>
    <row r="33" spans="1:8" ht="216.75">
      <c r="A33" s="204" t="str">
        <f>CONCATENATE('2. Сведения об объёмах финансир'!A24,'2. Сведения об объёмах финансир'!B24)</f>
        <v>3.8.Предоставление субсидий из областного бюджета Ульяновской области бюджетам муниципальных образований Ульяновской области в целях софинансирования расходных обязательств, возникающих при реализации мероприятий по благоустройству зданий муниципальных общеобразовательных организаций в целях соблюдения требований к воздушно-тепловому режиму, водоснабжению и канализации</v>
      </c>
      <c r="B33" s="22" t="s">
        <v>122</v>
      </c>
      <c r="C33" s="226" t="s">
        <v>118</v>
      </c>
      <c r="D33" s="226" t="s">
        <v>119</v>
      </c>
      <c r="E33" s="326"/>
      <c r="F33" s="256">
        <f>'2. Сведения об объёмах финансир'!E24</f>
        <v>28316.34878</v>
      </c>
      <c r="G33" s="298" t="s">
        <v>319</v>
      </c>
      <c r="H33" s="209"/>
    </row>
    <row r="34" spans="1:8" ht="39" thickBot="1">
      <c r="A34" s="437" t="str">
        <f>CONCATENATE('2. Сведения об объёмах финансир'!A25,'2. Сведения об объёмах финансир'!B25)</f>
        <v>4.Основное мероприятие "Содействие развитию дошкольного образования"</v>
      </c>
      <c r="B34" s="438" t="str">
        <f>'2. Сведения об объёмах финансир'!C25</f>
        <v>Министерство,
Министерство строительства</v>
      </c>
      <c r="C34" s="438"/>
      <c r="D34" s="438"/>
      <c r="E34" s="439">
        <v>7910400000</v>
      </c>
      <c r="F34" s="440">
        <f>'2. Сведения об объёмах финансир'!E25</f>
        <v>2996940.3125000005</v>
      </c>
      <c r="G34" s="441"/>
      <c r="H34" s="442"/>
    </row>
    <row r="35" spans="1:8" ht="114.75">
      <c r="A35" s="33" t="s">
        <v>323</v>
      </c>
      <c r="B35" s="22" t="s">
        <v>196</v>
      </c>
      <c r="C35" s="22"/>
      <c r="D35" s="429"/>
      <c r="E35" s="430"/>
      <c r="F35" s="386">
        <v>9206</v>
      </c>
      <c r="G35" s="386">
        <v>9206</v>
      </c>
      <c r="H35" s="383" t="s">
        <v>198</v>
      </c>
    </row>
    <row r="36" spans="1:8" ht="114.75">
      <c r="A36" s="33" t="s">
        <v>324</v>
      </c>
      <c r="B36" s="22" t="s">
        <v>196</v>
      </c>
      <c r="C36" s="22"/>
      <c r="D36" s="429"/>
      <c r="E36" s="430"/>
      <c r="F36" s="386">
        <v>85</v>
      </c>
      <c r="G36" s="386">
        <v>85</v>
      </c>
      <c r="H36" s="306" t="s">
        <v>198</v>
      </c>
    </row>
    <row r="37" spans="1:8" ht="114.75">
      <c r="A37" s="305" t="s">
        <v>325</v>
      </c>
      <c r="B37" s="22" t="s">
        <v>196</v>
      </c>
      <c r="C37" s="22"/>
      <c r="D37" s="429"/>
      <c r="E37" s="430"/>
      <c r="F37" s="386">
        <v>49</v>
      </c>
      <c r="G37" s="386">
        <v>49</v>
      </c>
      <c r="H37" s="306"/>
    </row>
    <row r="38" spans="1:8" ht="191.25">
      <c r="A38" s="204" t="str">
        <f>CONCATENATE('2. Сведения об объёмах финансир'!A26,'2. Сведения об объёмах финансир'!B26)</f>
        <v>4.1.Предоставление субвенций из областного бюджета бюджетам муниципальных образований в целях обеспечения государственных гарантий реализации прав в целях получения общедоступного и бесплатного дошкольного образования в муниципальных дошкольных образовательных организациях</v>
      </c>
      <c r="B38" s="22" t="s">
        <v>331</v>
      </c>
      <c r="C38" s="201" t="s">
        <v>120</v>
      </c>
      <c r="D38" s="201" t="s">
        <v>119</v>
      </c>
      <c r="E38" s="517">
        <v>7910571190</v>
      </c>
      <c r="F38" s="516">
        <f>'2. Сведения об объёмах финансир'!E26</f>
        <v>2485777.5125</v>
      </c>
      <c r="G38" s="298" t="s">
        <v>321</v>
      </c>
      <c r="H38" s="298"/>
    </row>
    <row r="39" spans="1:8" ht="127.5">
      <c r="A39" s="204" t="str">
        <f>CONCATENATE('2. Сведения об объёмах финансир'!A27,'2. Сведения об объёмах финансир'!B27)</f>
        <v>4.2.Предоставление субвенций из областного бюджета бюджетам муниципальных образований в целях финансового обеспечения осуществления государственных полномочий по предоставлению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v>
      </c>
      <c r="B39" s="22" t="s">
        <v>329</v>
      </c>
      <c r="C39" s="226" t="s">
        <v>118</v>
      </c>
      <c r="D39" s="226" t="s">
        <v>119</v>
      </c>
      <c r="E39" s="517">
        <v>7910571220</v>
      </c>
      <c r="F39" s="516">
        <f>'2. Сведения об объёмах финансир'!E27</f>
        <v>370000</v>
      </c>
      <c r="G39" s="298" t="s">
        <v>321</v>
      </c>
      <c r="H39" s="298"/>
    </row>
    <row r="40" spans="1:8" ht="140.25">
      <c r="A40" s="204" t="str">
        <f>CONCATENATE('2. Сведения об объёмах финансир'!A28,'2. Сведения об объёмах финансир'!B28)</f>
        <v>4.3.Предоставление субвенций из областного бюджета бюджетам городских округов Ульяновской области на финансовое обеспечение расходных обязательств, связанных с осуществлением единовременных денежных выплат педагогическим работникам муниципальных образовательных организаций, реализующих образовательную программу дошкольного образования, имеющим статус молодых специалистов (за исключением педагогических работников, работающих и проживающих в сельских населённых пунктах, рабочих посёлках (посёлках городского типа) Ульяновской области)</v>
      </c>
      <c r="B40" s="22" t="s">
        <v>330</v>
      </c>
      <c r="C40" s="226" t="s">
        <v>118</v>
      </c>
      <c r="D40" s="226" t="s">
        <v>119</v>
      </c>
      <c r="E40" s="517">
        <v>7910571210</v>
      </c>
      <c r="F40" s="256">
        <f>'2. Сведения об объёмах финансир'!E28</f>
        <v>6030</v>
      </c>
      <c r="G40" s="298" t="s">
        <v>321</v>
      </c>
      <c r="H40" s="298"/>
    </row>
    <row r="41" spans="1:8" ht="153">
      <c r="A41" s="204" t="str">
        <f>CONCATENATE('2. Сведения об объёмах финансир'!A29,'2. Сведения об объёмах финансир'!B29)</f>
        <v>4.4.Предоставление индивидуальным предпринимателям и организациям, осуществляющим образовательную деятельность по основным общеобразовательным программам (за исключением государственных и муниципальных учреждений), субсидий из областного бюджета в целях возмещения затрат, связанных с осуществлением указанной деятельности,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установленными органами государственной власти Ульяновской области</v>
      </c>
      <c r="B41" s="22" t="s">
        <v>329</v>
      </c>
      <c r="C41" s="214" t="s">
        <v>118</v>
      </c>
      <c r="D41" s="214" t="s">
        <v>119</v>
      </c>
      <c r="E41" s="517">
        <v>7910518260</v>
      </c>
      <c r="F41" s="256">
        <f>'2. Сведения об объёмах финансир'!E29</f>
        <v>9247.5</v>
      </c>
      <c r="G41" s="298" t="s">
        <v>124</v>
      </c>
      <c r="H41" s="298"/>
    </row>
    <row r="42" spans="1:8" ht="217.5" thickBot="1">
      <c r="A42" s="205" t="str">
        <f>CONCATENATE('2. Сведения об объёмах финансир'!A30,'2. Сведения об объёмах финансир'!B30)</f>
        <v>4.5.Предоставление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ремонта, ликвидацией аварийной ситуации в зданиях и сооружениях муниципальных дошкольных образовательных организаций, с устройством внутридомовых сооружений, благоустройством территорий, приобретением и установкой оборудования, в том числе оборудования, обеспечивающего антитеррористическую защищённость указанных организаций</v>
      </c>
      <c r="B42" s="446" t="s">
        <v>332</v>
      </c>
      <c r="C42" s="226" t="s">
        <v>118</v>
      </c>
      <c r="D42" s="226" t="s">
        <v>119</v>
      </c>
      <c r="E42" s="518">
        <v>7910570930</v>
      </c>
      <c r="F42" s="257">
        <f>'2. Сведения об объёмах финансир'!E30</f>
        <v>9049.2</v>
      </c>
      <c r="G42" s="455" t="s">
        <v>319</v>
      </c>
      <c r="H42" s="455"/>
    </row>
    <row r="43" spans="1:8" ht="26.25" thickBot="1">
      <c r="A43" s="224" t="str">
        <f>CONCATENATE('2. Сведения об объёмах финансир'!A32,'2. Сведения об объёмах финансир'!B32)</f>
        <v>5.Основное мероприятие "Развитие кадрового потенциала системы общего образования"</v>
      </c>
      <c r="B43" s="225"/>
      <c r="C43" s="225"/>
      <c r="D43" s="225"/>
      <c r="E43" s="519">
        <v>7910300000</v>
      </c>
      <c r="F43" s="249">
        <f>'2. Сведения об объёмах финансир'!E32+'2. Сведения об объёмах финансир'!D32</f>
        <v>52234.8</v>
      </c>
      <c r="G43" s="250"/>
      <c r="H43" s="251"/>
    </row>
    <row r="44" spans="1:8" ht="63.75">
      <c r="A44" s="300" t="s">
        <v>326</v>
      </c>
      <c r="B44" s="302" t="s">
        <v>195</v>
      </c>
      <c r="C44" s="302"/>
      <c r="D44" s="432"/>
      <c r="E44" s="435"/>
      <c r="F44" s="385">
        <v>25.15</v>
      </c>
      <c r="G44" s="385">
        <v>25.15</v>
      </c>
      <c r="H44" s="383" t="s">
        <v>198</v>
      </c>
    </row>
    <row r="45" spans="1:8" ht="127.5">
      <c r="A45" s="424" t="str">
        <f>CONCATENATE('2. Сведения об объёмах финансир'!A33,'2. Сведения об объёмах финансир'!B33)</f>
        <v>5.1.Предоставление субвенций из областного бюджета бюджетам муниципальных образований на 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</v>
      </c>
      <c r="B45" s="22" t="s">
        <v>327</v>
      </c>
      <c r="C45" s="226" t="s">
        <v>118</v>
      </c>
      <c r="D45" s="226" t="s">
        <v>119</v>
      </c>
      <c r="E45" s="517">
        <v>7910371200</v>
      </c>
      <c r="F45" s="256">
        <f>'2. Сведения об объёмах финансир'!E33</f>
        <v>23234.8</v>
      </c>
      <c r="G45" s="298" t="s">
        <v>321</v>
      </c>
      <c r="H45" s="208"/>
    </row>
    <row r="46" spans="1:8" ht="127.5">
      <c r="A46" s="204" t="str">
        <f>CONCATENATE('2. Сведения об объёмах финансир'!A34,'2. Сведения об объёмах финансир'!B34)</f>
        <v>5.2.Реализация Закона Ульяновской области от 25.09.2019 № 109-ЗО «О статусе педагогических работников, осуществляющих педагогическую деятельность на территории Ульяновской области»
</v>
      </c>
      <c r="B46" s="22" t="s">
        <v>328</v>
      </c>
      <c r="C46" s="226" t="s">
        <v>118</v>
      </c>
      <c r="D46" s="226" t="s">
        <v>119</v>
      </c>
      <c r="E46" s="517">
        <v>7910318350</v>
      </c>
      <c r="F46" s="258">
        <f>'2. Сведения об объёмах финансир'!E34</f>
        <v>12000</v>
      </c>
      <c r="G46" s="298" t="s">
        <v>12</v>
      </c>
      <c r="H46" s="208"/>
    </row>
    <row r="47" spans="1:8" ht="217.5" thickBot="1">
      <c r="A47" s="205" t="str">
        <f>CONCATENATE('2. Сведения об объёмах финансир'!A35,'2. Сведения об объёмах финансир'!B35)</f>
        <v>5.3.Единовременные компенсационные выплаты учителям, прибывшим (переехавшим) на работу в сельские населённые пункты, либо рабочие посёлки, либо посёлки городского типа, либо города с населением до 50 тысяч человек</v>
      </c>
      <c r="B47" s="446" t="s">
        <v>328</v>
      </c>
      <c r="C47" s="201" t="s">
        <v>118</v>
      </c>
      <c r="D47" s="201" t="s">
        <v>119</v>
      </c>
      <c r="E47" s="518" t="s">
        <v>404</v>
      </c>
      <c r="F47" s="512">
        <f>'2. Сведения об объёмах финансир'!E35</f>
        <v>3060</v>
      </c>
      <c r="G47" s="455" t="s">
        <v>319</v>
      </c>
      <c r="H47" s="210"/>
    </row>
    <row r="48" spans="1:8" ht="51.75" thickBot="1">
      <c r="A48" s="211" t="str">
        <f>CONCATENATE('2. Сведения об объёмах финансир'!A36,'2. Сведения об объёмах финансир'!B36)</f>
        <v>6.Основное мероприятие "Реализация регионального проекта "Современная школа", направленного на достижение соответствующих результатов реализации федерального проекта "Современная школа"</v>
      </c>
      <c r="B48" s="255"/>
      <c r="C48" s="255"/>
      <c r="D48" s="255"/>
      <c r="E48" s="520" t="s">
        <v>199</v>
      </c>
      <c r="F48" s="249">
        <f>'2. Сведения об объёмах финансир'!E36+'2. Сведения об объёмах финансир'!D36</f>
        <v>417733.32412</v>
      </c>
      <c r="G48" s="212"/>
      <c r="H48" s="271"/>
    </row>
    <row r="49" spans="1:8" ht="114.75" customHeight="1">
      <c r="A49" s="216" t="s">
        <v>333</v>
      </c>
      <c r="B49" s="302" t="s">
        <v>196</v>
      </c>
      <c r="C49" s="302"/>
      <c r="D49" s="432"/>
      <c r="E49" s="433"/>
      <c r="F49" s="385">
        <v>97.35</v>
      </c>
      <c r="G49" s="385">
        <v>97.35</v>
      </c>
      <c r="H49" s="299" t="s">
        <v>198</v>
      </c>
    </row>
    <row r="50" spans="1:8" ht="114.75">
      <c r="A50" s="193" t="s">
        <v>334</v>
      </c>
      <c r="B50" s="22" t="s">
        <v>196</v>
      </c>
      <c r="C50" s="352"/>
      <c r="D50" s="444"/>
      <c r="E50" s="430"/>
      <c r="F50" s="347">
        <v>1600</v>
      </c>
      <c r="G50" s="347">
        <v>1600</v>
      </c>
      <c r="H50" s="241" t="s">
        <v>198</v>
      </c>
    </row>
    <row r="51" spans="1:8" ht="114.75">
      <c r="A51" s="193" t="s">
        <v>191</v>
      </c>
      <c r="B51" s="22" t="s">
        <v>196</v>
      </c>
      <c r="C51" s="352"/>
      <c r="D51" s="444"/>
      <c r="E51" s="430"/>
      <c r="F51" s="347">
        <v>300</v>
      </c>
      <c r="G51" s="347">
        <v>300</v>
      </c>
      <c r="H51" s="241" t="s">
        <v>198</v>
      </c>
    </row>
    <row r="52" spans="1:8" ht="117" customHeight="1">
      <c r="A52" s="193" t="s">
        <v>335</v>
      </c>
      <c r="B52" s="22" t="s">
        <v>196</v>
      </c>
      <c r="C52" s="352"/>
      <c r="D52" s="444"/>
      <c r="E52" s="430"/>
      <c r="F52" s="347">
        <v>0.071</v>
      </c>
      <c r="G52" s="347">
        <v>0.071</v>
      </c>
      <c r="H52" s="241" t="s">
        <v>198</v>
      </c>
    </row>
    <row r="53" spans="1:8" ht="149.25" customHeight="1">
      <c r="A53" s="193" t="s">
        <v>336</v>
      </c>
      <c r="B53" s="22" t="s">
        <v>196</v>
      </c>
      <c r="C53" s="352"/>
      <c r="D53" s="444"/>
      <c r="E53" s="430"/>
      <c r="F53" s="347">
        <v>6.5</v>
      </c>
      <c r="G53" s="347">
        <v>6.5</v>
      </c>
      <c r="H53" s="241" t="s">
        <v>198</v>
      </c>
    </row>
    <row r="54" spans="1:8" ht="149.25" customHeight="1">
      <c r="A54" s="193" t="s">
        <v>337</v>
      </c>
      <c r="B54" s="22" t="s">
        <v>338</v>
      </c>
      <c r="C54" s="352"/>
      <c r="D54" s="444"/>
      <c r="E54" s="436"/>
      <c r="F54" s="347">
        <v>2</v>
      </c>
      <c r="G54" s="347">
        <v>2</v>
      </c>
      <c r="H54" s="241"/>
    </row>
    <row r="55" spans="1:8" ht="189.75" customHeight="1">
      <c r="A55" s="632" t="str">
        <f>CONCATENATE('2. Сведения об объёмах финансир'!A37,'2. Сведения об объёмах финансир'!B37)</f>
        <v>6.1.Реализация программы по содействию созданию в Ульяновской области (исходя из прогнозируемой потребности) новых мест в общеобразовательных организациях</v>
      </c>
      <c r="B55" s="226" t="s">
        <v>406</v>
      </c>
      <c r="C55" s="626" t="s">
        <v>118</v>
      </c>
      <c r="D55" s="626" t="s">
        <v>119</v>
      </c>
      <c r="E55" s="517" t="s">
        <v>206</v>
      </c>
      <c r="F55" s="248">
        <f>'2. Сведения об объёмах финансир'!D37</f>
        <v>49208.1</v>
      </c>
      <c r="G55" s="620" t="s">
        <v>319</v>
      </c>
      <c r="H55" s="622"/>
    </row>
    <row r="56" spans="1:8" ht="25.5">
      <c r="A56" s="632"/>
      <c r="B56" s="214" t="s">
        <v>405</v>
      </c>
      <c r="C56" s="627"/>
      <c r="D56" s="627"/>
      <c r="E56" s="517" t="s">
        <v>206</v>
      </c>
      <c r="F56" s="248">
        <f>'2. Сведения об объёмах финансир'!E37</f>
        <v>179901.77805</v>
      </c>
      <c r="G56" s="621"/>
      <c r="H56" s="623"/>
    </row>
    <row r="57" spans="1:8" ht="51">
      <c r="A57" s="632"/>
      <c r="B57" s="214" t="s">
        <v>43</v>
      </c>
      <c r="C57" s="627"/>
      <c r="D57" s="627"/>
      <c r="E57" s="517" t="s">
        <v>206</v>
      </c>
      <c r="F57" s="256">
        <f>'2. Сведения об объёмах финансир'!D38</f>
        <v>103383.1</v>
      </c>
      <c r="G57" s="624"/>
      <c r="H57" s="622"/>
    </row>
    <row r="58" spans="1:8" ht="38.25">
      <c r="A58" s="636"/>
      <c r="B58" s="214" t="s">
        <v>44</v>
      </c>
      <c r="C58" s="628"/>
      <c r="D58" s="628"/>
      <c r="E58" s="347" t="s">
        <v>206</v>
      </c>
      <c r="F58" s="256">
        <f>'2. Сведения об объёмах финансир'!E38</f>
        <v>22693.85122</v>
      </c>
      <c r="G58" s="625"/>
      <c r="H58" s="623"/>
    </row>
    <row r="59" spans="1:8" ht="179.25" customHeight="1">
      <c r="A59" s="445" t="str">
        <f>CONCATENATE('2. Сведения об объёмах финансир'!A39,'2. Сведения об объёмах финансир'!B39)</f>
        <v>6.2.Создание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v>
      </c>
      <c r="B59" s="214" t="s">
        <v>338</v>
      </c>
      <c r="C59" s="226" t="s">
        <v>118</v>
      </c>
      <c r="D59" s="226" t="s">
        <v>119</v>
      </c>
      <c r="E59" s="521" t="s">
        <v>200</v>
      </c>
      <c r="F59" s="256">
        <f>'2. Сведения об объёмах финансир'!D39+'2. Сведения об объёмах финансир'!E39</f>
        <v>46916.288660000006</v>
      </c>
      <c r="G59" s="298" t="s">
        <v>319</v>
      </c>
      <c r="H59" s="431"/>
    </row>
    <row r="60" spans="1:8" ht="217.5" thickBot="1">
      <c r="A60" s="420" t="str">
        <f>CONCATENATE('2. Сведения об объёмах финансир'!A40,'2. Сведения об объёмах финансир'!B40)</f>
        <v>6.3.Обновление материально-технической базы в организациях, осуществляющих общеобразовательную деятельность исключительно по адаптированным основным общеобразовательным программам
</v>
      </c>
      <c r="B60" s="223" t="s">
        <v>338</v>
      </c>
      <c r="C60" s="226" t="s">
        <v>118</v>
      </c>
      <c r="D60" s="226" t="s">
        <v>119</v>
      </c>
      <c r="E60" s="522" t="s">
        <v>407</v>
      </c>
      <c r="F60" s="254">
        <f>'2. Сведения об объёмах финансир'!D38</f>
        <v>103383.1</v>
      </c>
      <c r="G60" s="455" t="s">
        <v>319</v>
      </c>
      <c r="H60" s="483"/>
    </row>
    <row r="61" spans="1:8" ht="102.75" thickBot="1">
      <c r="A61" s="213" t="str">
        <f>CONCATENATE('2. Сведения об объёмах финансир'!A41,'2. Сведения об объёмах финансир'!B41)</f>
        <v>7.Основное мероприятие "Реализация регионального проекта "Содействие занятости женщин - создание условий дошкольного образования для детей в возрасте до трёх лет", направленного на достижение соответствующих результатов реализации федерального проекта "Содействие занятости женщин - создание условий дошкольного образования для детей в возрасте до трёх лет"</v>
      </c>
      <c r="B61" s="255" t="s">
        <v>192</v>
      </c>
      <c r="C61" s="245"/>
      <c r="D61" s="245"/>
      <c r="E61" s="328" t="s">
        <v>201</v>
      </c>
      <c r="F61" s="249">
        <f>'2. Сведения об объёмах финансир'!E41+'2. Сведения об объёмах финансир'!D41</f>
        <v>262125.4534</v>
      </c>
      <c r="G61" s="250"/>
      <c r="H61" s="260"/>
    </row>
    <row r="62" spans="1:8" ht="114.75">
      <c r="A62" s="297" t="s">
        <v>339</v>
      </c>
      <c r="B62" s="22" t="s">
        <v>196</v>
      </c>
      <c r="C62" s="22"/>
      <c r="D62" s="429"/>
      <c r="E62" s="430"/>
      <c r="F62" s="386">
        <v>100</v>
      </c>
      <c r="G62" s="386">
        <v>100</v>
      </c>
      <c r="H62" s="383" t="s">
        <v>198</v>
      </c>
    </row>
    <row r="63" spans="1:8" ht="114.75">
      <c r="A63" s="297" t="s">
        <v>340</v>
      </c>
      <c r="B63" s="22" t="s">
        <v>196</v>
      </c>
      <c r="C63" s="22"/>
      <c r="D63" s="429"/>
      <c r="E63" s="430"/>
      <c r="F63" s="386">
        <v>100</v>
      </c>
      <c r="G63" s="386">
        <v>100</v>
      </c>
      <c r="H63" s="306" t="s">
        <v>198</v>
      </c>
    </row>
    <row r="64" spans="1:8" ht="114.75">
      <c r="A64" s="297" t="s">
        <v>341</v>
      </c>
      <c r="B64" s="22" t="s">
        <v>196</v>
      </c>
      <c r="C64" s="22"/>
      <c r="D64" s="429"/>
      <c r="E64" s="430"/>
      <c r="F64" s="386">
        <v>97</v>
      </c>
      <c r="G64" s="386">
        <v>97</v>
      </c>
      <c r="H64" s="306" t="s">
        <v>198</v>
      </c>
    </row>
    <row r="65" spans="1:8" ht="216.75">
      <c r="A65" s="298" t="str">
        <f>CONCATENATE('2. Сведения об объёмах финансир'!A42,'2. Сведения об объёмах финансир'!B42)</f>
        <v>7.1.Предоставление субсидий из областного бюджета бюджетам муниципальных образований в целях софинансирования расходных обязательств, связанных с реализацией мероприятий по созданию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B65" s="214" t="s">
        <v>184</v>
      </c>
      <c r="C65" s="226" t="s">
        <v>118</v>
      </c>
      <c r="D65" s="226" t="s">
        <v>119</v>
      </c>
      <c r="E65" s="523" t="s">
        <v>408</v>
      </c>
      <c r="F65" s="248">
        <f>'2. Сведения об объёмах финансир'!E42</f>
        <v>70941.03195</v>
      </c>
      <c r="G65" s="298" t="s">
        <v>319</v>
      </c>
      <c r="H65" s="447"/>
    </row>
    <row r="66" spans="1:8" ht="153.75" customHeight="1">
      <c r="A66" s="629" t="str">
        <f>CONCATENATE('2. Сведения об объёмах финансир'!A43,'2. Сведения об объёмах финансир'!B43)</f>
        <v>7.2.Предоставление субсидий из областного бюджета бюджетам муниципальных образований в целях софинансирования расходных обязательств, связанных с реализацией мероприятий по созданию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B66" s="214" t="s">
        <v>184</v>
      </c>
      <c r="C66" s="630" t="s">
        <v>118</v>
      </c>
      <c r="D66" s="630" t="s">
        <v>119</v>
      </c>
      <c r="E66" s="524" t="s">
        <v>409</v>
      </c>
      <c r="F66" s="256">
        <f>'2. Сведения об объёмах финансир'!E43</f>
        <v>3216.04304</v>
      </c>
      <c r="G66" s="631" t="s">
        <v>319</v>
      </c>
      <c r="H66" s="631"/>
    </row>
    <row r="67" spans="1:8" ht="78" customHeight="1">
      <c r="A67" s="629"/>
      <c r="B67" s="214" t="s">
        <v>185</v>
      </c>
      <c r="C67" s="630"/>
      <c r="D67" s="630"/>
      <c r="E67" s="524" t="s">
        <v>409</v>
      </c>
      <c r="F67" s="256">
        <f>'2. Сведения об объёмах финансир'!D43</f>
        <v>103985.39171</v>
      </c>
      <c r="G67" s="632"/>
      <c r="H67" s="632"/>
    </row>
    <row r="68" spans="1:8" ht="153">
      <c r="A68" s="629"/>
      <c r="B68" s="22" t="s">
        <v>422</v>
      </c>
      <c r="C68" s="630"/>
      <c r="D68" s="630"/>
      <c r="E68" s="524" t="s">
        <v>409</v>
      </c>
      <c r="F68" s="256">
        <f>'2. Сведения об объёмах финансир'!E44</f>
        <v>6067.05676</v>
      </c>
      <c r="G68" s="632"/>
      <c r="H68" s="632"/>
    </row>
    <row r="69" spans="1:8" ht="51">
      <c r="A69" s="629"/>
      <c r="B69" s="214" t="s">
        <v>423</v>
      </c>
      <c r="C69" s="630"/>
      <c r="D69" s="630"/>
      <c r="E69" s="524" t="s">
        <v>409</v>
      </c>
      <c r="F69" s="256">
        <f>'2. Сведения об объёмах финансир'!D44</f>
        <v>76065.20829</v>
      </c>
      <c r="G69" s="633"/>
      <c r="H69" s="633"/>
    </row>
    <row r="70" spans="1:8" ht="217.5" thickBot="1">
      <c r="A70" s="421" t="str">
        <f>CONCATENATE('2. Сведения об объёмах финансир'!A45,'2. Сведения об объёмах финансир'!B45)</f>
        <v>7.3.Создание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v>
      </c>
      <c r="B70" s="302" t="s">
        <v>342</v>
      </c>
      <c r="C70" s="226" t="s">
        <v>118</v>
      </c>
      <c r="D70" s="226" t="s">
        <v>119</v>
      </c>
      <c r="E70" s="523" t="s">
        <v>410</v>
      </c>
      <c r="F70" s="254">
        <f>'2. Сведения об объёмах финансир'!D45+'2. Сведения об объёмах финансир'!E45</f>
        <v>1850.72165</v>
      </c>
      <c r="G70" s="313" t="s">
        <v>319</v>
      </c>
      <c r="H70" s="313"/>
    </row>
    <row r="71" spans="1:8" ht="30.75" customHeight="1" thickBot="1">
      <c r="A71" s="242" t="s">
        <v>197</v>
      </c>
      <c r="B71" s="228"/>
      <c r="C71" s="228"/>
      <c r="D71" s="228"/>
      <c r="E71" s="330"/>
      <c r="F71" s="263">
        <f>F48+F43+F34+F22+F13+F7+F61</f>
        <v>9403388.06583</v>
      </c>
      <c r="G71" s="228"/>
      <c r="H71" s="269"/>
    </row>
    <row r="72" spans="1:8" ht="30.75" customHeight="1">
      <c r="A72" s="216" t="s">
        <v>9</v>
      </c>
      <c r="B72" s="217"/>
      <c r="C72" s="217"/>
      <c r="D72" s="217"/>
      <c r="E72" s="331"/>
      <c r="F72" s="261">
        <f>'2. Сведения об объёмах финансир'!D46</f>
        <v>542863.3</v>
      </c>
      <c r="G72" s="218"/>
      <c r="H72" s="218"/>
    </row>
    <row r="73" spans="1:8" ht="30.75" customHeight="1" thickBot="1">
      <c r="A73" s="219" t="s">
        <v>10</v>
      </c>
      <c r="B73" s="220"/>
      <c r="C73" s="220"/>
      <c r="D73" s="220"/>
      <c r="E73" s="332"/>
      <c r="F73" s="262">
        <f>'2. Сведения об объёмах финансир'!E46</f>
        <v>8860524.76583</v>
      </c>
      <c r="G73" s="221"/>
      <c r="H73" s="221"/>
    </row>
    <row r="74" spans="1:8" ht="40.5" customHeight="1" thickBot="1">
      <c r="A74" s="611" t="s">
        <v>117</v>
      </c>
      <c r="B74" s="612"/>
      <c r="C74" s="612"/>
      <c r="D74" s="612"/>
      <c r="E74" s="612"/>
      <c r="F74" s="612"/>
      <c r="G74" s="612"/>
      <c r="H74" s="613"/>
    </row>
    <row r="75" spans="1:8" ht="39" thickBot="1">
      <c r="A75" s="211" t="s">
        <v>153</v>
      </c>
      <c r="B75" s="317"/>
      <c r="C75" s="317"/>
      <c r="D75" s="317"/>
      <c r="E75" s="333">
        <v>7920100000</v>
      </c>
      <c r="F75" s="318">
        <f>'2. Сведения об объёмах финансир'!E48+'2. Сведения об объёмах финансир'!D48</f>
        <v>110663.13171</v>
      </c>
      <c r="G75" s="317"/>
      <c r="H75" s="319"/>
    </row>
    <row r="76" spans="1:8" ht="89.25">
      <c r="A76" s="33" t="s">
        <v>343</v>
      </c>
      <c r="B76" s="22" t="s">
        <v>193</v>
      </c>
      <c r="C76" s="22"/>
      <c r="D76" s="429"/>
      <c r="E76" s="430"/>
      <c r="F76" s="22">
        <v>40</v>
      </c>
      <c r="G76" s="384" t="s">
        <v>198</v>
      </c>
      <c r="H76" s="384" t="s">
        <v>198</v>
      </c>
    </row>
    <row r="77" spans="1:8" ht="89.25">
      <c r="A77" s="33" t="s">
        <v>344</v>
      </c>
      <c r="B77" s="22" t="s">
        <v>193</v>
      </c>
      <c r="C77" s="22"/>
      <c r="D77" s="429"/>
      <c r="E77" s="430"/>
      <c r="F77" s="22">
        <v>25</v>
      </c>
      <c r="G77" s="343" t="s">
        <v>198</v>
      </c>
      <c r="H77" s="343" t="s">
        <v>198</v>
      </c>
    </row>
    <row r="78" spans="1:8" s="215" customFormat="1" ht="89.25">
      <c r="A78" s="33" t="s">
        <v>345</v>
      </c>
      <c r="B78" s="22" t="s">
        <v>193</v>
      </c>
      <c r="C78" s="22"/>
      <c r="D78" s="429"/>
      <c r="E78" s="430"/>
      <c r="F78" s="22">
        <v>50</v>
      </c>
      <c r="G78" s="343" t="s">
        <v>198</v>
      </c>
      <c r="H78" s="343" t="s">
        <v>198</v>
      </c>
    </row>
    <row r="79" spans="1:8" ht="89.25">
      <c r="A79" s="33" t="s">
        <v>346</v>
      </c>
      <c r="B79" s="22" t="s">
        <v>193</v>
      </c>
      <c r="C79" s="22"/>
      <c r="D79" s="429"/>
      <c r="E79" s="430"/>
      <c r="F79" s="22">
        <v>7</v>
      </c>
      <c r="G79" s="343" t="s">
        <v>198</v>
      </c>
      <c r="H79" s="343" t="s">
        <v>198</v>
      </c>
    </row>
    <row r="80" spans="1:8" ht="89.25">
      <c r="A80" s="33" t="s">
        <v>347</v>
      </c>
      <c r="B80" s="22" t="s">
        <v>193</v>
      </c>
      <c r="C80" s="22"/>
      <c r="D80" s="429"/>
      <c r="E80" s="430"/>
      <c r="F80" s="22">
        <v>107</v>
      </c>
      <c r="G80" s="343" t="s">
        <v>198</v>
      </c>
      <c r="H80" s="343" t="s">
        <v>198</v>
      </c>
    </row>
    <row r="81" spans="1:8" ht="119.25" customHeight="1">
      <c r="A81" s="204" t="str">
        <f>CONCATENATE('2. Сведения об объёмах финансир'!A49,'2. Сведения об объёмах финансир'!B49)</f>
        <v>1.1.Предоставление субсидий из областного бюджета частным организациям, осуществляющим образовательную деятельность по образовательным программам среднего профессионального образования</v>
      </c>
      <c r="B81" s="22" t="s">
        <v>193</v>
      </c>
      <c r="C81" s="422" t="s">
        <v>118</v>
      </c>
      <c r="D81" s="423" t="s">
        <v>119</v>
      </c>
      <c r="E81" s="264">
        <v>7920118250</v>
      </c>
      <c r="F81" s="265">
        <f>'2. Сведения об объёмах финансир'!E49</f>
        <v>9377.4</v>
      </c>
      <c r="G81" s="479" t="s">
        <v>319</v>
      </c>
      <c r="H81" s="191"/>
    </row>
    <row r="82" spans="1:8" ht="216.75">
      <c r="A82" s="204" t="str">
        <f>CONCATENATE('2. Сведения об объёмах финансир'!A50,'2. Сведения об объёмах финансир'!B50)</f>
        <v>1.2.Создание в Ульяновской области базовых профессиональных образовательных организаций, обеспечивающих поддержку региональных систем инклюзивного профессионального образования инвалидов и лиц с ограниченными возможностями здоровья
</v>
      </c>
      <c r="B82" s="22" t="s">
        <v>193</v>
      </c>
      <c r="C82" s="191" t="s">
        <v>11</v>
      </c>
      <c r="D82" s="191" t="s">
        <v>119</v>
      </c>
      <c r="E82" s="343" t="s">
        <v>411</v>
      </c>
      <c r="F82" s="265">
        <f>'2. Сведения об объёмах финансир'!E50</f>
        <v>1581.43171</v>
      </c>
      <c r="G82" s="298" t="s">
        <v>319</v>
      </c>
      <c r="H82" s="209"/>
    </row>
    <row r="83" spans="1:8" ht="217.5" thickBot="1">
      <c r="A83" s="205" t="str">
        <f>CONCATENATE('2. Сведения об объёмах финансир'!A51,'2. Сведения об объёмах финансир'!B51)</f>
        <v>1.3.Модернизация материально-технической базы профессиональных образовательных организаций</v>
      </c>
      <c r="B83" s="22" t="s">
        <v>353</v>
      </c>
      <c r="C83" s="226" t="s">
        <v>118</v>
      </c>
      <c r="D83" s="226" t="s">
        <v>119</v>
      </c>
      <c r="E83" s="344">
        <v>7920118100</v>
      </c>
      <c r="F83" s="266">
        <f>'2. Сведения об объёмах финансир'!E51</f>
        <v>92500</v>
      </c>
      <c r="G83" s="455" t="s">
        <v>319</v>
      </c>
      <c r="H83" s="267"/>
    </row>
    <row r="84" spans="1:8" ht="39" thickBot="1">
      <c r="A84" s="211" t="str">
        <f>CONCATENATE('2. Сведения об объёмах финансир'!A52,'2. Сведения об объёмах финансир'!B52)</f>
        <v>2.Основное мероприятие «Реализация образовательных программ среднего профессионального образования и профессионального обучения» </v>
      </c>
      <c r="B84" s="317"/>
      <c r="C84" s="317"/>
      <c r="D84" s="317"/>
      <c r="E84" s="513" t="s">
        <v>412</v>
      </c>
      <c r="F84" s="475">
        <f>'2. Сведения об объёмах финансир'!E52</f>
        <v>7500</v>
      </c>
      <c r="G84" s="476"/>
      <c r="H84" s="477"/>
    </row>
    <row r="85" spans="1:8" ht="89.25">
      <c r="A85" s="305" t="s">
        <v>348</v>
      </c>
      <c r="B85" s="22" t="s">
        <v>193</v>
      </c>
      <c r="C85" s="22"/>
      <c r="D85" s="429"/>
      <c r="E85" s="430"/>
      <c r="F85" s="22">
        <v>20</v>
      </c>
      <c r="G85" s="313"/>
      <c r="H85" s="351"/>
    </row>
    <row r="86" spans="1:8" ht="89.25">
      <c r="A86" s="305" t="s">
        <v>349</v>
      </c>
      <c r="B86" s="22" t="s">
        <v>193</v>
      </c>
      <c r="C86" s="22"/>
      <c r="D86" s="429"/>
      <c r="E86" s="430"/>
      <c r="F86" s="22" t="s">
        <v>350</v>
      </c>
      <c r="G86" s="298"/>
      <c r="H86" s="310"/>
    </row>
    <row r="87" spans="1:8" ht="89.25">
      <c r="A87" s="305" t="s">
        <v>351</v>
      </c>
      <c r="B87" s="22" t="s">
        <v>193</v>
      </c>
      <c r="C87" s="22"/>
      <c r="D87" s="429"/>
      <c r="E87" s="430"/>
      <c r="F87" s="22">
        <v>16</v>
      </c>
      <c r="G87" s="298"/>
      <c r="H87" s="310"/>
    </row>
    <row r="88" spans="1:8" ht="89.25">
      <c r="A88" s="305" t="s">
        <v>352</v>
      </c>
      <c r="B88" s="22" t="s">
        <v>193</v>
      </c>
      <c r="C88" s="22"/>
      <c r="D88" s="429"/>
      <c r="E88" s="430"/>
      <c r="F88" s="22">
        <v>6</v>
      </c>
      <c r="G88" s="298"/>
      <c r="H88" s="310"/>
    </row>
    <row r="89" spans="1:8" ht="89.25">
      <c r="A89" s="204" t="str">
        <f>CONCATENATE('2. Сведения об объёмах финансир'!A53,'2. Сведения об объёмах финансир'!B53)</f>
        <v>2.1.Государственная поддержка профессиональных образовательных организаций в целях обеспечения соответствия их материально-технической базы современным требованиям</v>
      </c>
      <c r="B89" s="22" t="s">
        <v>193</v>
      </c>
      <c r="C89" s="191"/>
      <c r="D89" s="191"/>
      <c r="E89" s="514" t="s">
        <v>413</v>
      </c>
      <c r="F89" s="265">
        <f>'2. Сведения об объёмах финансир'!E53</f>
        <v>7500</v>
      </c>
      <c r="G89" s="298"/>
      <c r="H89" s="310"/>
    </row>
    <row r="90" spans="1:8" ht="13.5" thickBot="1">
      <c r="A90" s="456" t="s">
        <v>197</v>
      </c>
      <c r="B90" s="457"/>
      <c r="C90" s="457"/>
      <c r="D90" s="457"/>
      <c r="E90" s="458"/>
      <c r="F90" s="459">
        <f>'2. Сведения об объёмах финансир'!E54+'2. Сведения об объёмах финансир'!D54</f>
        <v>118163.13171</v>
      </c>
      <c r="G90" s="460"/>
      <c r="H90" s="461"/>
    </row>
    <row r="91" spans="1:8" ht="12.75">
      <c r="A91" s="222" t="s">
        <v>10</v>
      </c>
      <c r="B91" s="220"/>
      <c r="C91" s="220"/>
      <c r="D91" s="220"/>
      <c r="E91" s="332"/>
      <c r="F91" s="262">
        <f>'2. Сведения об объёмах финансир'!E54</f>
        <v>110958.83171</v>
      </c>
      <c r="G91" s="220"/>
      <c r="H91" s="220"/>
    </row>
    <row r="92" spans="1:8" ht="13.5" thickBot="1">
      <c r="A92" s="222" t="s">
        <v>9</v>
      </c>
      <c r="B92" s="220"/>
      <c r="C92" s="220"/>
      <c r="D92" s="220"/>
      <c r="E92" s="332"/>
      <c r="F92" s="262">
        <f>'2. Сведения об объёмах финансир'!D54</f>
        <v>7204.3</v>
      </c>
      <c r="G92" s="220"/>
      <c r="H92" s="220"/>
    </row>
    <row r="93" spans="1:8" ht="30" customHeight="1" thickBot="1">
      <c r="A93" s="617" t="s">
        <v>13</v>
      </c>
      <c r="B93" s="618"/>
      <c r="C93" s="618"/>
      <c r="D93" s="618"/>
      <c r="E93" s="618"/>
      <c r="F93" s="618"/>
      <c r="G93" s="618"/>
      <c r="H93" s="619"/>
    </row>
    <row r="94" spans="1:8" ht="77.25" thickBot="1">
      <c r="A94" s="224" t="str">
        <f>CONCATENATE('2. Сведения об объёмах финансир'!A56,'2. Сведения об объёмах финансир'!B56)</f>
        <v>1.Основное мероприятие "Обеспечение развития молодёжной политики"</v>
      </c>
      <c r="B94" s="227" t="s">
        <v>100</v>
      </c>
      <c r="C94" s="225"/>
      <c r="D94" s="225"/>
      <c r="E94" s="334">
        <v>7940200000</v>
      </c>
      <c r="F94" s="272">
        <f>'2. Сведения об объёмах финансир'!E56</f>
        <v>91528.992</v>
      </c>
      <c r="G94" s="227"/>
      <c r="H94" s="273"/>
    </row>
    <row r="95" spans="1:8" ht="51">
      <c r="A95" s="443" t="s">
        <v>354</v>
      </c>
      <c r="B95" s="310" t="s">
        <v>32</v>
      </c>
      <c r="C95" s="310"/>
      <c r="D95" s="480"/>
      <c r="E95" s="481"/>
      <c r="F95" s="310">
        <v>20</v>
      </c>
      <c r="G95" s="385" t="s">
        <v>198</v>
      </c>
      <c r="H95" s="385" t="s">
        <v>198</v>
      </c>
    </row>
    <row r="96" spans="1:8" ht="63.75">
      <c r="A96" s="305" t="s">
        <v>355</v>
      </c>
      <c r="B96" s="352" t="s">
        <v>32</v>
      </c>
      <c r="C96" s="352"/>
      <c r="D96" s="444"/>
      <c r="E96" s="482"/>
      <c r="F96" s="352">
        <v>3.5</v>
      </c>
      <c r="G96" s="386" t="s">
        <v>198</v>
      </c>
      <c r="H96" s="386" t="s">
        <v>198</v>
      </c>
    </row>
    <row r="97" spans="1:8" ht="51">
      <c r="A97" s="305" t="s">
        <v>356</v>
      </c>
      <c r="B97" s="352" t="s">
        <v>32</v>
      </c>
      <c r="C97" s="352"/>
      <c r="D97" s="444"/>
      <c r="E97" s="482"/>
      <c r="F97" s="352">
        <v>16</v>
      </c>
      <c r="G97" s="386" t="s">
        <v>198</v>
      </c>
      <c r="H97" s="386" t="s">
        <v>198</v>
      </c>
    </row>
    <row r="98" spans="1:8" ht="51">
      <c r="A98" s="305" t="s">
        <v>357</v>
      </c>
      <c r="B98" s="352" t="s">
        <v>32</v>
      </c>
      <c r="C98" s="352"/>
      <c r="D98" s="444"/>
      <c r="E98" s="482"/>
      <c r="F98" s="352">
        <v>33</v>
      </c>
      <c r="G98" s="386" t="s">
        <v>198</v>
      </c>
      <c r="H98" s="386" t="s">
        <v>198</v>
      </c>
    </row>
    <row r="99" spans="1:8" ht="51">
      <c r="A99" s="203" t="str">
        <f>CONCATENATE('2. Сведения об объёмах финансир'!A57,'2. Сведения об объёмах финансир'!B57)</f>
        <v>1.1.Создание условий для успешной социализации и эффективной самореализации молодёжи</v>
      </c>
      <c r="B99" s="226" t="str">
        <f>'2. Сведения об объёмах финансир'!C57</f>
        <v>Министерство молодёжного развития Ульяновской области</v>
      </c>
      <c r="C99" s="226" t="s">
        <v>118</v>
      </c>
      <c r="D99" s="226" t="s">
        <v>119</v>
      </c>
      <c r="E99" s="325">
        <v>7940218170</v>
      </c>
      <c r="F99" s="248">
        <f>'2. Сведения об объёмах финансир'!E57</f>
        <v>14928.992</v>
      </c>
      <c r="G99" s="208"/>
      <c r="H99" s="351"/>
    </row>
    <row r="100" spans="1:8" ht="186.75" customHeight="1">
      <c r="A100" s="204" t="str">
        <f>CONCATENATE('2. Сведения об объёмах финансир'!A58,'2. Сведения об объёмах финансир'!B58)</f>
        <v>1.2.Проведение социально значимых мероприятий в сфере образования</v>
      </c>
      <c r="B100" s="22" t="s">
        <v>362</v>
      </c>
      <c r="C100" s="226" t="s">
        <v>118</v>
      </c>
      <c r="D100" s="226" t="s">
        <v>119</v>
      </c>
      <c r="E100" s="326">
        <v>7940218060</v>
      </c>
      <c r="F100" s="256">
        <f>'2. Сведения об объёмах финансир'!E58</f>
        <v>50000</v>
      </c>
      <c r="G100" s="33" t="s">
        <v>358</v>
      </c>
      <c r="H100" s="431"/>
    </row>
    <row r="101" spans="1:8" ht="318.75">
      <c r="A101" s="204" t="str">
        <f>CONCATENATE('2. Сведения об объёмах финансир'!A59,'2. Сведения об объёмах финансир'!B59)</f>
        <v>1.3.Предоставление субсидии из областного бюджета Ульяновской областной организации Общероссийской общественной организации "Российский Союз Молодёжи" в целях финансового обеспечения затрат в связи с оказанием содействия в расширении масштабов работы с молодёжью на территории Ульяновской области</v>
      </c>
      <c r="B101" s="310" t="s">
        <v>32</v>
      </c>
      <c r="C101" s="214" t="s">
        <v>118</v>
      </c>
      <c r="D101" s="214" t="s">
        <v>119</v>
      </c>
      <c r="E101" s="326">
        <v>7940218190</v>
      </c>
      <c r="F101" s="256">
        <f>'2. Сведения об объёмах финансир'!E59</f>
        <v>16600</v>
      </c>
      <c r="G101" s="298" t="s">
        <v>359</v>
      </c>
      <c r="H101" s="431"/>
    </row>
    <row r="102" spans="1:8" ht="281.25" thickBot="1">
      <c r="A102" s="205" t="str">
        <f>CONCATENATE('2. Сведения об объёмах финансир'!A60,'2. Сведения об объёмах финансир'!B60)</f>
        <v>1.4.Предоставление субсидий из областного бюджета автономной некоммерческой организации по развитию добровольчества и благотворительности «Счастливый регион» в целях финансового обеспечения затрат, связанных с разработкой и реализацией социально значимых проектов, направленных на развитие добровольчества (волонтёрства) и благотворительности и поддержку молодёжных добровольческих (волонтёрских) организаций на территории Ульяновской области
</v>
      </c>
      <c r="B102" s="267" t="s">
        <v>32</v>
      </c>
      <c r="C102" s="201" t="s">
        <v>118</v>
      </c>
      <c r="D102" s="201" t="s">
        <v>119</v>
      </c>
      <c r="E102" s="327">
        <v>7940218500</v>
      </c>
      <c r="F102" s="257">
        <f>'2. Сведения об объёмах финансир'!E60</f>
        <v>10000</v>
      </c>
      <c r="G102" s="455" t="s">
        <v>360</v>
      </c>
      <c r="H102" s="483"/>
    </row>
    <row r="103" spans="1:8" ht="39" thickBot="1">
      <c r="A103" s="224" t="str">
        <f>CONCATENATE('2. Сведения об объёмах финансир'!A61,'2. Сведения об объёмах финансир'!B61)</f>
        <v>2.Основное мероприятие "Развитие потенциала талантливых молодых людей, в том числе являющихся молодыми специалистами"</v>
      </c>
      <c r="B103" s="225" t="s">
        <v>128</v>
      </c>
      <c r="C103" s="225"/>
      <c r="D103" s="225"/>
      <c r="E103" s="334">
        <v>7940300000</v>
      </c>
      <c r="F103" s="272">
        <f>'2. Сведения об объёмах финансир'!E61</f>
        <v>62340.7</v>
      </c>
      <c r="G103" s="227"/>
      <c r="H103" s="274"/>
    </row>
    <row r="104" spans="1:8" ht="114.75">
      <c r="A104" s="297" t="s">
        <v>361</v>
      </c>
      <c r="B104" s="22" t="s">
        <v>196</v>
      </c>
      <c r="C104" s="430"/>
      <c r="D104" s="429"/>
      <c r="E104" s="430"/>
      <c r="F104" s="386">
        <v>500</v>
      </c>
      <c r="G104" s="385" t="s">
        <v>198</v>
      </c>
      <c r="H104" s="385" t="s">
        <v>198</v>
      </c>
    </row>
    <row r="105" spans="1:8" ht="216.75">
      <c r="A105" s="203" t="str">
        <f>CONCATENATE('2. Сведения об объёмах финансир'!A62,'2. Сведения об объёмах финансир'!B62)</f>
        <v>2.1.Предоставление на территории Ульяновской области лицам, имеющим статус молодых специалистов, мер социальной поддержки</v>
      </c>
      <c r="B105" s="226" t="str">
        <f>'2. Сведения об объёмах финансир'!C62</f>
        <v>Министерство</v>
      </c>
      <c r="C105" s="226" t="s">
        <v>118</v>
      </c>
      <c r="D105" s="226" t="s">
        <v>119</v>
      </c>
      <c r="E105" s="325" t="s">
        <v>414</v>
      </c>
      <c r="F105" s="248">
        <f>'2. Сведения об объёмах финансир'!E62</f>
        <v>30673.2</v>
      </c>
      <c r="G105" s="298" t="s">
        <v>319</v>
      </c>
      <c r="H105" s="208"/>
    </row>
    <row r="106" spans="1:8" ht="38.25">
      <c r="A106" s="204" t="str">
        <f>CONCATENATE('2. Сведения об объёмах финансир'!A63,'2. Сведения об объёмах финансир'!B63)</f>
        <v>2.2.Предоставление мер социальной поддержки талантливым и одарённым обучающимся, педагогическим и научным работникам образовательных организаций</v>
      </c>
      <c r="B106" s="214" t="str">
        <f>'2. Сведения об объёмах финансир'!C63</f>
        <v>Министерство</v>
      </c>
      <c r="C106" s="214" t="s">
        <v>118</v>
      </c>
      <c r="D106" s="214" t="s">
        <v>119</v>
      </c>
      <c r="E106" s="326">
        <v>7940318140</v>
      </c>
      <c r="F106" s="256">
        <f>'2. Сведения об объёмах финансир'!E63</f>
        <v>30415.5</v>
      </c>
      <c r="G106" s="298" t="s">
        <v>123</v>
      </c>
      <c r="H106" s="306"/>
    </row>
    <row r="107" spans="1:8" ht="83.25" customHeight="1">
      <c r="A107" s="205" t="str">
        <f>CONCATENATE('2. Сведения об объёмах финансир'!A64,'2. Сведения об объёмах финансир'!B64)</f>
        <v>2.3.Осуществление выплаты ежемесячной стипендии Губернатора Ульяновской области "Семья"</v>
      </c>
      <c r="B107" s="201" t="str">
        <f>'2. Сведения об объёмах финансир'!C64</f>
        <v>Министерство</v>
      </c>
      <c r="C107" s="201" t="s">
        <v>118</v>
      </c>
      <c r="D107" s="201" t="s">
        <v>119</v>
      </c>
      <c r="E107" s="327">
        <v>7940380020</v>
      </c>
      <c r="F107" s="257">
        <f>'2. Сведения об объёмах финансир'!E64</f>
        <v>252</v>
      </c>
      <c r="G107" s="298" t="s">
        <v>363</v>
      </c>
      <c r="H107" s="210"/>
    </row>
    <row r="108" spans="1:8" ht="217.5" thickBot="1">
      <c r="A108" s="205" t="str">
        <f>CONCATENATE('2. Сведения об объёмах финансир'!A65,'2. Сведения об объёмах финансир'!B65)</f>
        <v>2.4.Предоставление субсидий из областного бюджета Областному союзу "Федерация профсоюзов Ульяновской области" в целях финансового обеспечения его затрат в связи с организацией обучения граждан, являющихся членами профсоюзных организаций
</v>
      </c>
      <c r="B108" s="201" t="str">
        <f>'2. Сведения об объёмах финансир'!C65</f>
        <v>Министерство</v>
      </c>
      <c r="C108" s="201" t="s">
        <v>118</v>
      </c>
      <c r="D108" s="201" t="s">
        <v>119</v>
      </c>
      <c r="E108" s="327">
        <v>7940318320</v>
      </c>
      <c r="F108" s="257">
        <f>'2. Сведения об объёмах финансир'!E65</f>
        <v>1000</v>
      </c>
      <c r="G108" s="298" t="s">
        <v>319</v>
      </c>
      <c r="H108" s="210"/>
    </row>
    <row r="109" spans="1:8" ht="51.75" thickBot="1">
      <c r="A109" s="224" t="str">
        <f>CONCATENATE('2. Сведения об объёмах финансир'!A66,'2. Сведения об объёмах финансир'!B66)</f>
        <v>3.Основное мероприятие "Реализация регионального проекта "Успех каждого ребенка", направленного на достижение соответствующих результатов реализации федерального проекта "Успех каждого ребёнка"</v>
      </c>
      <c r="B109" s="255" t="str">
        <f>'2. Сведения об объёмах финансир'!C66</f>
        <v>Министерство</v>
      </c>
      <c r="C109" s="225"/>
      <c r="D109" s="225"/>
      <c r="E109" s="345" t="s">
        <v>202</v>
      </c>
      <c r="F109" s="272">
        <f>'2. Сведения об объёмах финансир'!E66+'2. Сведения об объёмах финансир'!D66</f>
        <v>141802.97461</v>
      </c>
      <c r="G109" s="227"/>
      <c r="H109" s="273"/>
    </row>
    <row r="110" spans="1:8" s="215" customFormat="1" ht="114.75">
      <c r="A110" s="297" t="s">
        <v>364</v>
      </c>
      <c r="B110" s="22" t="s">
        <v>196</v>
      </c>
      <c r="C110" s="22"/>
      <c r="D110" s="429"/>
      <c r="E110" s="430"/>
      <c r="F110" s="386" t="s">
        <v>350</v>
      </c>
      <c r="G110" s="385" t="s">
        <v>198</v>
      </c>
      <c r="H110" s="385" t="s">
        <v>198</v>
      </c>
    </row>
    <row r="111" spans="1:8" s="215" customFormat="1" ht="114.75">
      <c r="A111" s="297" t="s">
        <v>365</v>
      </c>
      <c r="B111" s="22" t="s">
        <v>196</v>
      </c>
      <c r="C111" s="22"/>
      <c r="D111" s="429"/>
      <c r="E111" s="430"/>
      <c r="F111" s="386">
        <v>60</v>
      </c>
      <c r="G111" s="386" t="s">
        <v>198</v>
      </c>
      <c r="H111" s="386" t="s">
        <v>198</v>
      </c>
    </row>
    <row r="112" spans="1:8" s="215" customFormat="1" ht="114.75">
      <c r="A112" s="297" t="s">
        <v>366</v>
      </c>
      <c r="B112" s="22" t="s">
        <v>196</v>
      </c>
      <c r="C112" s="22"/>
      <c r="D112" s="429"/>
      <c r="E112" s="430"/>
      <c r="F112" s="386">
        <v>420</v>
      </c>
      <c r="G112" s="386"/>
      <c r="H112" s="386"/>
    </row>
    <row r="113" spans="1:8" s="215" customFormat="1" ht="114.75">
      <c r="A113" s="297" t="s">
        <v>367</v>
      </c>
      <c r="B113" s="22" t="s">
        <v>196</v>
      </c>
      <c r="C113" s="22"/>
      <c r="D113" s="429"/>
      <c r="E113" s="430"/>
      <c r="F113" s="386">
        <v>2300</v>
      </c>
      <c r="G113" s="386"/>
      <c r="H113" s="386"/>
    </row>
    <row r="114" spans="1:8" ht="216.75">
      <c r="A114" s="204" t="str">
        <f>CONCATENATE('2. Сведения об объёмах финансир'!A67,'2. Сведения об объёмах финансир'!B67)</f>
        <v>3.1.Предоставление субсидий из областного бюджета бюджетам муниципальных образований в целях софинансирования расходных обязательств, связанных с созданием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114" s="214" t="s">
        <v>368</v>
      </c>
      <c r="C114" s="226" t="s">
        <v>118</v>
      </c>
      <c r="D114" s="226" t="s">
        <v>119</v>
      </c>
      <c r="E114" s="346" t="s">
        <v>203</v>
      </c>
      <c r="F114" s="256">
        <f>'2. Сведения об объёмах финансир'!E67+'2. Сведения об объёмах финансир'!D67</f>
        <v>10213.90244</v>
      </c>
      <c r="G114" s="298" t="s">
        <v>319</v>
      </c>
      <c r="H114" s="310"/>
    </row>
    <row r="115" spans="1:8" ht="216.75">
      <c r="A115" s="204" t="str">
        <f>CONCATENATE('2. Сведения об объёмах финансир'!A68,'2. Сведения об объёмах финансир'!B68)</f>
        <v>3.2.Создание ключевых центров дополнительного образования детей, в том числе центров, реализующих дополнительные общеобразовательные программы в организациях, осуществляющих образовательную деятельность по образовательным программам высшего образования</v>
      </c>
      <c r="B115" s="214" t="s">
        <v>196</v>
      </c>
      <c r="C115" s="226" t="s">
        <v>118</v>
      </c>
      <c r="D115" s="226" t="s">
        <v>119</v>
      </c>
      <c r="E115" s="346" t="s">
        <v>415</v>
      </c>
      <c r="F115" s="256">
        <f>'2. Сведения об объёмах финансир'!E68+'2. Сведения об объёмах финансир'!D68</f>
        <v>10578.24742</v>
      </c>
      <c r="G115" s="298" t="s">
        <v>319</v>
      </c>
      <c r="H115" s="310"/>
    </row>
    <row r="116" spans="1:8" ht="216.75">
      <c r="A116" s="204" t="str">
        <f>CONCATENATE('2. Сведения об объёмах финансир'!A69,'2. Сведения об объёмах финансир'!B69)</f>
        <v>3.3.Создание детского технопарка «Кванториум» на территории Ульяновской области</v>
      </c>
      <c r="B116" s="446" t="s">
        <v>369</v>
      </c>
      <c r="C116" s="214"/>
      <c r="D116" s="214"/>
      <c r="E116" s="346" t="s">
        <v>416</v>
      </c>
      <c r="F116" s="256">
        <f>'2. Сведения об объёмах финансир'!E69+'2. Сведения об объёмах финансир'!D69</f>
        <v>73355.77320000001</v>
      </c>
      <c r="G116" s="298" t="s">
        <v>319</v>
      </c>
      <c r="H116" s="310"/>
    </row>
    <row r="117" spans="1:8" ht="216.75">
      <c r="A117" s="204" t="str">
        <f>CONCATENATE('2. Сведения об объёмах финансир'!A70,'2. Сведения об объёмах финансир'!B70)</f>
        <v>3.4.Создание мобильного технопарка «Кванториум» на территории Ульяновской области</v>
      </c>
      <c r="B117" s="446" t="s">
        <v>369</v>
      </c>
      <c r="C117" s="226" t="s">
        <v>118</v>
      </c>
      <c r="D117" s="226" t="s">
        <v>119</v>
      </c>
      <c r="E117" s="346" t="s">
        <v>417</v>
      </c>
      <c r="F117" s="256">
        <f>'2. Сведения об объёмах финансир'!E70+'2. Сведения об объёмах финансир'!D70</f>
        <v>16933.917530000002</v>
      </c>
      <c r="G117" s="298" t="s">
        <v>319</v>
      </c>
      <c r="H117" s="310"/>
    </row>
    <row r="118" spans="1:8" ht="217.5" thickBot="1">
      <c r="A118" s="205" t="str">
        <f>CONCATENATE('2. Сведения об объёмах финансир'!A71,'2. Сведения об объёмах финансир'!B71)</f>
        <v>3.5.Создание новых мест в образовательных организациях различных типов для реализации дополнительных общеразвивающих программ всех направленностей
</v>
      </c>
      <c r="B118" s="446" t="s">
        <v>369</v>
      </c>
      <c r="C118" s="226" t="s">
        <v>118</v>
      </c>
      <c r="D118" s="226" t="s">
        <v>119</v>
      </c>
      <c r="E118" s="342" t="s">
        <v>418</v>
      </c>
      <c r="F118" s="257">
        <f>'2. Сведения об объёмах финансир'!E71+'2. Сведения об объёмах финансир'!D71</f>
        <v>30721.13402</v>
      </c>
      <c r="G118" s="298" t="s">
        <v>319</v>
      </c>
      <c r="H118" s="267"/>
    </row>
    <row r="119" spans="1:8" ht="37.5" customHeight="1" thickBot="1">
      <c r="A119" s="224" t="str">
        <f>CONCATENATE('2. Сведения об объёмах финансир'!A72,'2. Сведения об объёмах финансир'!B72)</f>
        <v>4.Основное мероприятие "Создание условий, обеспечивающих доступность дополнительных общеобразовательных программ естественно-научной и технической направленности для обучающихся"
</v>
      </c>
      <c r="B119" s="225" t="s">
        <v>128</v>
      </c>
      <c r="C119" s="225"/>
      <c r="D119" s="225"/>
      <c r="E119" s="334">
        <v>7940400000</v>
      </c>
      <c r="F119" s="272">
        <f>'2. Сведения об объёмах финансир'!E72</f>
        <v>7492.2</v>
      </c>
      <c r="G119" s="227"/>
      <c r="H119" s="274"/>
    </row>
    <row r="120" spans="1:8" ht="103.5" customHeight="1">
      <c r="A120" s="300" t="s">
        <v>370</v>
      </c>
      <c r="B120" s="302" t="s">
        <v>369</v>
      </c>
      <c r="C120" s="302"/>
      <c r="D120" s="432"/>
      <c r="E120" s="433"/>
      <c r="F120" s="385">
        <v>30</v>
      </c>
      <c r="G120" s="434"/>
      <c r="H120" s="300"/>
    </row>
    <row r="121" spans="1:8" ht="166.5" thickBot="1">
      <c r="A121" s="206" t="str">
        <f>CONCATENATE('2. Сведения об объёмах финансир'!A73,'2. Сведения об объёмах финансир'!B73)</f>
        <v>4.1.Предоставление субсидии автономной некоммерческой организации дополнительного образования "Агентство технологического развития Ульяновской области" в целях финансового обеспечения затрат, связанных с созданием и эксплуатацией детского технопарка на территории Ульяновской области
</v>
      </c>
      <c r="B121" s="22" t="s">
        <v>369</v>
      </c>
      <c r="C121" s="223" t="s">
        <v>118</v>
      </c>
      <c r="D121" s="223" t="s">
        <v>119</v>
      </c>
      <c r="E121" s="329">
        <v>7940480260</v>
      </c>
      <c r="F121" s="254">
        <f>'2. Сведения об объёмах финансир'!E73</f>
        <v>7492.2</v>
      </c>
      <c r="G121" s="298" t="s">
        <v>371</v>
      </c>
      <c r="H121" s="207"/>
    </row>
    <row r="122" spans="1:8" ht="26.25" thickBot="1">
      <c r="A122" s="242" t="s">
        <v>159</v>
      </c>
      <c r="B122" s="228"/>
      <c r="C122" s="228"/>
      <c r="D122" s="228"/>
      <c r="E122" s="330"/>
      <c r="F122" s="263">
        <f>'2. Сведения об объёмах финансир'!E74+'2. Сведения об объёмах финансир'!D74</f>
        <v>303164.86661</v>
      </c>
      <c r="G122" s="229"/>
      <c r="H122" s="269"/>
    </row>
    <row r="123" spans="1:8" ht="59.25" customHeight="1">
      <c r="A123" s="216" t="s">
        <v>9</v>
      </c>
      <c r="B123" s="217"/>
      <c r="C123" s="217"/>
      <c r="D123" s="217"/>
      <c r="E123" s="331"/>
      <c r="F123" s="276">
        <f>'2. Сведения об объёмах финансир'!D74</f>
        <v>136016.80000000002</v>
      </c>
      <c r="G123" s="230"/>
      <c r="H123" s="230"/>
    </row>
    <row r="124" spans="1:8" ht="78.75" customHeight="1" thickBot="1">
      <c r="A124" s="219" t="s">
        <v>10</v>
      </c>
      <c r="B124" s="220"/>
      <c r="C124" s="220"/>
      <c r="D124" s="220"/>
      <c r="E124" s="332"/>
      <c r="F124" s="270">
        <f>'2. Сведения об объёмах финансир'!E74</f>
        <v>167148.06661</v>
      </c>
      <c r="G124" s="231"/>
      <c r="H124" s="231"/>
    </row>
    <row r="125" spans="1:8" s="215" customFormat="1" ht="39" customHeight="1" thickBot="1">
      <c r="A125" s="611" t="str">
        <f>'2. Сведения об объёмах финансир'!A75:M75</f>
        <v>Подпрограмма "Организация отдыха, оздоровления детей и работников бюджетной сферы в Ульяновской области"</v>
      </c>
      <c r="B125" s="612"/>
      <c r="C125" s="612"/>
      <c r="D125" s="612"/>
      <c r="E125" s="612"/>
      <c r="F125" s="612"/>
      <c r="G125" s="612"/>
      <c r="H125" s="613"/>
    </row>
    <row r="126" spans="1:8" ht="26.25" thickBot="1">
      <c r="A126" s="224" t="str">
        <f>CONCATENATE('2. Сведения об объёмах финансир'!A76,'2. Сведения об объёмах финансир'!B76)</f>
        <v>1.Основное мероприятие "Организация и обеспечение отдыха и оздоровления"</v>
      </c>
      <c r="B126" s="255"/>
      <c r="C126" s="255"/>
      <c r="D126" s="255"/>
      <c r="E126" s="335">
        <v>7960100000</v>
      </c>
      <c r="F126" s="249">
        <f>'2. Сведения об объёмах финансир'!E76</f>
        <v>393717.6</v>
      </c>
      <c r="G126" s="255"/>
      <c r="H126" s="271"/>
    </row>
    <row r="127" spans="1:8" s="215" customFormat="1" ht="102">
      <c r="A127" s="297" t="s">
        <v>372</v>
      </c>
      <c r="B127" s="22" t="s">
        <v>373</v>
      </c>
      <c r="C127" s="22"/>
      <c r="D127" s="429"/>
      <c r="E127" s="430"/>
      <c r="F127" s="22">
        <v>41.3</v>
      </c>
      <c r="G127" s="299" t="s">
        <v>198</v>
      </c>
      <c r="H127" s="299" t="s">
        <v>198</v>
      </c>
    </row>
    <row r="128" spans="1:8" ht="165.75">
      <c r="A128" s="297" t="s">
        <v>374</v>
      </c>
      <c r="B128" s="22" t="s">
        <v>373</v>
      </c>
      <c r="C128" s="22"/>
      <c r="D128" s="429"/>
      <c r="E128" s="430"/>
      <c r="F128" s="22">
        <v>0.45</v>
      </c>
      <c r="G128" s="241" t="s">
        <v>198</v>
      </c>
      <c r="H128" s="241" t="s">
        <v>198</v>
      </c>
    </row>
    <row r="129" spans="1:8" ht="102">
      <c r="A129" s="307" t="str">
        <f>CONCATENATE('2. Сведения об объёмах финансир'!A77,'2. Сведения об объёмах финансир'!B77)</f>
        <v>1.1.Организация и обеспечение отдыха детей в загородных лагерях отдыха и оздоровления детей, в специализированных (профильных), палаточных лагерях и в детских лагерях, организованных образовательными организациями, осуществляющими организацию отдыха и оздоровления обучающихся в каникулярное время</v>
      </c>
      <c r="B129" s="22" t="s">
        <v>373</v>
      </c>
      <c r="C129" s="226" t="s">
        <v>118</v>
      </c>
      <c r="D129" s="226" t="s">
        <v>119</v>
      </c>
      <c r="E129" s="299">
        <v>7960180170</v>
      </c>
      <c r="F129" s="308">
        <f>'2. Сведения об объёмах финансир'!E77</f>
        <v>306747.1</v>
      </c>
      <c r="G129" s="298" t="s">
        <v>42</v>
      </c>
      <c r="H129" s="310"/>
    </row>
    <row r="130" spans="1:8" ht="216.75">
      <c r="A130" s="233" t="str">
        <f>CONCATENATE('2. Сведения об объёмах финансир'!A78,'2. Сведения об объёмах финансир'!B78)</f>
        <v>1.2.Обеспечение оздоровления работников бюджетной сферы в Ульяновской области, в том числе предоставление субсидий из областного бюджета бюджетам муниципальных образований в целях софинансирования расходных обязательств, возникающих в связи с организацией деятельности по оздоровлению работников органов местного самоуправления, муниципальных органов и муниципальных учреждений муниципальных образований Ульяновской области, замещающих в них должности, не являющиеся муниципальными должностями или должностями муниципальной службы</v>
      </c>
      <c r="B130" s="22" t="s">
        <v>373</v>
      </c>
      <c r="C130" s="214" t="s">
        <v>118</v>
      </c>
      <c r="D130" s="214" t="s">
        <v>119</v>
      </c>
      <c r="E130" s="241">
        <v>7960118110</v>
      </c>
      <c r="F130" s="277">
        <f>'2. Сведения об объёмах финансир'!E78</f>
        <v>6529.1</v>
      </c>
      <c r="G130" s="298" t="s">
        <v>319</v>
      </c>
      <c r="H130" s="209"/>
    </row>
    <row r="131" spans="1:8" ht="179.25" thickBot="1">
      <c r="A131" s="234" t="str">
        <f>CONCATENATE('2. Сведения об объёмах финансир'!A79,'2. Сведения об объёмах финансир'!B79)</f>
        <v>1.3.Предоставление субвенций из областного бюджета бюджетам муниципальных образований на осуществление переданных органам местного самоуправления государственных полномочий Ульяновской области по организации и обеспечению оздоровления детей и обеспечению отдыха детей, обучающихся в общеобразовательных организациях, в том числе детей-сирот и детей, оставшихся без попечения родителей, детей, находящихся в трудной жизненной ситуации, и детей из многодетных семей,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пребыванием), детских лагерях труда и отдыха</v>
      </c>
      <c r="B131" s="22" t="s">
        <v>373</v>
      </c>
      <c r="C131" s="214" t="s">
        <v>118</v>
      </c>
      <c r="D131" s="214" t="s">
        <v>119</v>
      </c>
      <c r="E131" s="336">
        <v>7960171180</v>
      </c>
      <c r="F131" s="314">
        <f>'2. Сведения об объёмах финансир'!E79</f>
        <v>80441.4</v>
      </c>
      <c r="G131" s="298" t="s">
        <v>321</v>
      </c>
      <c r="H131" s="210"/>
    </row>
    <row r="132" spans="1:8" ht="35.25" customHeight="1" thickBot="1">
      <c r="A132" s="268" t="s">
        <v>159</v>
      </c>
      <c r="B132" s="202"/>
      <c r="C132" s="228"/>
      <c r="D132" s="228"/>
      <c r="E132" s="330"/>
      <c r="F132" s="263">
        <f>F126</f>
        <v>393717.6</v>
      </c>
      <c r="G132" s="315"/>
      <c r="H132" s="316"/>
    </row>
    <row r="133" spans="1:8" ht="13.5" thickBot="1">
      <c r="A133" s="222" t="s">
        <v>10</v>
      </c>
      <c r="B133" s="220"/>
      <c r="C133" s="220"/>
      <c r="D133" s="220"/>
      <c r="E133" s="332"/>
      <c r="F133" s="262">
        <f>'2. Сведения об объёмах финансир'!E80</f>
        <v>393717.6</v>
      </c>
      <c r="G133" s="278"/>
      <c r="H133" s="278"/>
    </row>
    <row r="134" spans="1:8" ht="13.5" thickBot="1">
      <c r="A134" s="614" t="str">
        <f>'2. Сведения об объёмах финансир'!A81:M81</f>
        <v>Подпрограмма "Обеспечение реализации государственной программы"</v>
      </c>
      <c r="B134" s="615"/>
      <c r="C134" s="615"/>
      <c r="D134" s="615"/>
      <c r="E134" s="615"/>
      <c r="F134" s="615"/>
      <c r="G134" s="615"/>
      <c r="H134" s="616"/>
    </row>
    <row r="135" spans="1:8" ht="39" thickBot="1">
      <c r="A135" s="211" t="str">
        <f>CONCATENATE('2. Сведения об объёмах финансир'!A82,'2. Сведения об объёмах финансир'!B82)</f>
        <v>1.Основное мероприятие "Обеспечение деятельности государственного заказчика и соисполнителей государственной программы"</v>
      </c>
      <c r="B135" s="255"/>
      <c r="C135" s="255"/>
      <c r="D135" s="225"/>
      <c r="E135" s="328">
        <v>7970100000</v>
      </c>
      <c r="F135" s="249">
        <f>'2. Сведения об объёмах финансир'!E82</f>
        <v>2106103.08764</v>
      </c>
      <c r="G135" s="255"/>
      <c r="H135" s="271"/>
    </row>
    <row r="136" spans="1:8" ht="76.5">
      <c r="A136" s="443" t="s">
        <v>375</v>
      </c>
      <c r="B136" s="22" t="s">
        <v>376</v>
      </c>
      <c r="C136" s="22"/>
      <c r="D136" s="429"/>
      <c r="E136" s="430"/>
      <c r="F136" s="22">
        <v>5</v>
      </c>
      <c r="G136" s="299" t="s">
        <v>198</v>
      </c>
      <c r="H136" s="299" t="s">
        <v>198</v>
      </c>
    </row>
    <row r="137" spans="1:8" ht="76.5">
      <c r="A137" s="443" t="s">
        <v>377</v>
      </c>
      <c r="B137" s="22" t="s">
        <v>376</v>
      </c>
      <c r="C137" s="22"/>
      <c r="D137" s="429"/>
      <c r="E137" s="430"/>
      <c r="F137" s="22">
        <v>2200</v>
      </c>
      <c r="G137" s="299" t="s">
        <v>198</v>
      </c>
      <c r="H137" s="299" t="s">
        <v>198</v>
      </c>
    </row>
    <row r="138" spans="1:8" s="215" customFormat="1" ht="76.5">
      <c r="A138" s="443" t="s">
        <v>378</v>
      </c>
      <c r="B138" s="22" t="s">
        <v>376</v>
      </c>
      <c r="C138" s="22"/>
      <c r="D138" s="429"/>
      <c r="E138" s="430"/>
      <c r="F138" s="22">
        <v>100</v>
      </c>
      <c r="G138" s="299" t="s">
        <v>198</v>
      </c>
      <c r="H138" s="299" t="s">
        <v>198</v>
      </c>
    </row>
    <row r="139" spans="1:8" ht="76.5">
      <c r="A139" s="443" t="s">
        <v>379</v>
      </c>
      <c r="B139" s="22" t="s">
        <v>376</v>
      </c>
      <c r="C139" s="22"/>
      <c r="D139" s="429"/>
      <c r="E139" s="430"/>
      <c r="F139" s="22">
        <v>100</v>
      </c>
      <c r="G139" s="299" t="s">
        <v>198</v>
      </c>
      <c r="H139" s="299" t="s">
        <v>198</v>
      </c>
    </row>
    <row r="140" spans="1:8" ht="76.5">
      <c r="A140" s="443" t="s">
        <v>380</v>
      </c>
      <c r="B140" s="22" t="s">
        <v>376</v>
      </c>
      <c r="C140" s="22"/>
      <c r="D140" s="429"/>
      <c r="E140" s="430"/>
      <c r="F140" s="22">
        <v>4</v>
      </c>
      <c r="G140" s="299" t="s">
        <v>198</v>
      </c>
      <c r="H140" s="299" t="s">
        <v>198</v>
      </c>
    </row>
    <row r="141" spans="1:8" ht="76.5">
      <c r="A141" s="443" t="s">
        <v>381</v>
      </c>
      <c r="B141" s="22" t="s">
        <v>376</v>
      </c>
      <c r="C141" s="22"/>
      <c r="D141" s="429"/>
      <c r="E141" s="430"/>
      <c r="F141" s="22">
        <v>95</v>
      </c>
      <c r="G141" s="299" t="s">
        <v>198</v>
      </c>
      <c r="H141" s="299" t="s">
        <v>198</v>
      </c>
    </row>
    <row r="142" spans="1:8" ht="89.25">
      <c r="A142" s="443" t="s">
        <v>382</v>
      </c>
      <c r="B142" s="22" t="s">
        <v>194</v>
      </c>
      <c r="C142" s="22"/>
      <c r="D142" s="429"/>
      <c r="E142" s="430"/>
      <c r="F142" s="22">
        <v>18.42</v>
      </c>
      <c r="G142" s="299" t="s">
        <v>198</v>
      </c>
      <c r="H142" s="299" t="s">
        <v>198</v>
      </c>
    </row>
    <row r="143" spans="1:8" ht="89.25">
      <c r="A143" s="443" t="s">
        <v>383</v>
      </c>
      <c r="B143" s="22" t="s">
        <v>194</v>
      </c>
      <c r="C143" s="22"/>
      <c r="D143" s="429"/>
      <c r="E143" s="430"/>
      <c r="F143" s="22">
        <v>0.16</v>
      </c>
      <c r="G143" s="299" t="s">
        <v>198</v>
      </c>
      <c r="H143" s="299" t="s">
        <v>198</v>
      </c>
    </row>
    <row r="144" spans="1:8" ht="51">
      <c r="A144" s="204" t="str">
        <f>CONCATENATE('2. Сведения об объёмах финансир'!A83,'2. Сведения об объёмах финансир'!B83)</f>
        <v>1.1.Обеспечение деятельности центрального аппарата Министерства
</v>
      </c>
      <c r="B144" s="22" t="s">
        <v>384</v>
      </c>
      <c r="C144" s="214" t="s">
        <v>118</v>
      </c>
      <c r="D144" s="195" t="s">
        <v>119</v>
      </c>
      <c r="E144" s="326">
        <v>7970180010</v>
      </c>
      <c r="F144" s="259">
        <f>'2. Сведения об объёмах финансир'!E83</f>
        <v>44467.3</v>
      </c>
      <c r="G144" s="298" t="s">
        <v>387</v>
      </c>
      <c r="H144" s="298"/>
    </row>
    <row r="145" spans="1:8" ht="102">
      <c r="A145" s="204" t="str">
        <f>CONCATENATE('2. Сведения об объёмах финансир'!A84,'2. Сведения об объёмах финансир'!B84)</f>
        <v>1.2.Обеспечение деятельности центрального аппарата Министерства молодёжного развития Ульяновской области</v>
      </c>
      <c r="B145" s="214" t="str">
        <f>'2. Сведения об объёмах финансир'!C84</f>
        <v>Министерство молодёжного развития Ульяновской области</v>
      </c>
      <c r="C145" s="214" t="s">
        <v>118</v>
      </c>
      <c r="D145" s="195" t="s">
        <v>119</v>
      </c>
      <c r="E145" s="326">
        <v>7970180010</v>
      </c>
      <c r="F145" s="256">
        <f>'2. Сведения об объёмах финансир'!E84</f>
        <v>9339</v>
      </c>
      <c r="G145" s="298" t="s">
        <v>388</v>
      </c>
      <c r="H145" s="298"/>
    </row>
    <row r="146" spans="1:8" ht="76.5">
      <c r="A146" s="204" t="str">
        <f>CONCATENATE('2. Сведения об объёмах финансир'!A85,'2. Сведения об объёмах финансир'!B85)</f>
        <v>1.3.Обеспечение деятельности областных государственных учреждений, подведомственных Министерству, в том числе создание условий для укрепления материально-технической базы, эффективного использования энергетических ресурсов, соблюдения требований пожарной безопасности, выполнения текущего ремонта, а также информатизации</v>
      </c>
      <c r="B146" s="214" t="s">
        <v>385</v>
      </c>
      <c r="C146" s="214" t="s">
        <v>118</v>
      </c>
      <c r="D146" s="195" t="s">
        <v>119</v>
      </c>
      <c r="E146" s="326">
        <v>7970118200</v>
      </c>
      <c r="F146" s="259">
        <f>'2. Сведения об объёмах финансир'!E85</f>
        <v>1983382.89965</v>
      </c>
      <c r="G146" s="298" t="s">
        <v>389</v>
      </c>
      <c r="H146" s="298"/>
    </row>
    <row r="147" spans="1:8" ht="63.75">
      <c r="A147" s="204" t="str">
        <f>CONCATENATE('2. Сведения об объёмах финансир'!A86,'2. Сведения об объёмах финансир'!B86)</f>
        <v>1.4.Обеспечение деятельности областных государственных учреждений, подведомственных Министерству молодёжного развития Ульяновской области</v>
      </c>
      <c r="B147" s="22" t="s">
        <v>32</v>
      </c>
      <c r="C147" s="214" t="s">
        <v>118</v>
      </c>
      <c r="D147" s="352" t="s">
        <v>119</v>
      </c>
      <c r="E147" s="326">
        <v>7970118210</v>
      </c>
      <c r="F147" s="256">
        <f>'2. Сведения об объёмах финансир'!E86</f>
        <v>30000</v>
      </c>
      <c r="G147" s="298" t="s">
        <v>389</v>
      </c>
      <c r="H147" s="298"/>
    </row>
    <row r="148" spans="1:8" ht="89.25">
      <c r="A148" s="204" t="str">
        <f>CONCATENATE('2. Сведения об объёмах финансир'!A87,'2. Сведения об объёмах финансир'!B87)</f>
        <v>1.5.Лицензирование и государственная аккредитация образовательной деятельности организаций, осуществляющих образовательную деятельность на территории Ульяновской области</v>
      </c>
      <c r="B148" s="22" t="s">
        <v>386</v>
      </c>
      <c r="C148" s="214" t="s">
        <v>118</v>
      </c>
      <c r="D148" s="352" t="s">
        <v>119</v>
      </c>
      <c r="E148" s="326">
        <v>7970118150</v>
      </c>
      <c r="F148" s="256">
        <f>'2. Сведения об объёмах финансир'!E87</f>
        <v>2771</v>
      </c>
      <c r="G148" s="298" t="s">
        <v>390</v>
      </c>
      <c r="H148" s="298"/>
    </row>
    <row r="149" spans="1:8" ht="76.5">
      <c r="A149" s="204" t="str">
        <f>CONCATENATE('2. Сведения об объёмах финансир'!A88,'2. Сведения об объёмах финансир'!B88)</f>
        <v>1.6.Организация независимой оценки качества образования</v>
      </c>
      <c r="B149" s="22" t="s">
        <v>376</v>
      </c>
      <c r="C149" s="214" t="s">
        <v>207</v>
      </c>
      <c r="D149" s="195" t="s">
        <v>119</v>
      </c>
      <c r="E149" s="326">
        <v>7970118270</v>
      </c>
      <c r="F149" s="256">
        <f>'2. Сведения об объёмах финансир'!E88</f>
        <v>1000</v>
      </c>
      <c r="G149" s="298" t="s">
        <v>391</v>
      </c>
      <c r="H149" s="298"/>
    </row>
    <row r="150" spans="1:8" ht="64.5" thickBot="1">
      <c r="A150" s="204" t="str">
        <f>CONCATENATE('2. Сведения об объёмах финансир'!A89,'2. Сведения об объёмах финансир'!B89)</f>
        <v>1.7.Предоставление бюджетных ассигнований областного бюджета в целях финансового обеспечения осуществления строительства, реконструкции, технического перевооружения, капитального и текущего ремонта в зданиях и сооружениях государственных организаций</v>
      </c>
      <c r="B150" s="214" t="str">
        <f>'2. Сведения об объёмах финансир'!C89</f>
        <v>Министерство  строительства</v>
      </c>
      <c r="C150" s="214" t="s">
        <v>118</v>
      </c>
      <c r="D150" s="352" t="s">
        <v>119</v>
      </c>
      <c r="E150" s="326">
        <v>7970180240</v>
      </c>
      <c r="F150" s="256">
        <f>'2. Сведения об объёмах финансир'!E89</f>
        <v>35142.88799</v>
      </c>
      <c r="G150" s="204" t="s">
        <v>392</v>
      </c>
      <c r="H150" s="204"/>
    </row>
    <row r="151" spans="1:8" ht="105.75" customHeight="1" thickBot="1">
      <c r="A151" s="211" t="str">
        <f>CONCATENATE('2. Сведения об объёмах финансир'!A90,'2. Сведения об объёмах финансир'!B90)</f>
        <v>2.Основное мероприятие "Осуществление переданных органам государственной власти субъектов Российской Федерации в соответствии с частью 1 статьи 7 Федерального закона от 29.12.2012 № 273-ФЗ «Об образовании в Российской Федерации» полномочий Российской Федерации в сфере образования"</v>
      </c>
      <c r="B151" s="255"/>
      <c r="C151" s="255"/>
      <c r="D151" s="225"/>
      <c r="E151" s="328">
        <v>7970200000</v>
      </c>
      <c r="F151" s="249">
        <f>'2. Сведения об объёмах финансир'!D90</f>
        <v>8888.5</v>
      </c>
      <c r="G151" s="212"/>
      <c r="H151" s="252"/>
    </row>
    <row r="152" spans="1:8" ht="76.5">
      <c r="A152" s="297" t="s">
        <v>393</v>
      </c>
      <c r="B152" s="22" t="s">
        <v>376</v>
      </c>
      <c r="C152" s="22"/>
      <c r="D152" s="429"/>
      <c r="E152" s="430"/>
      <c r="F152" s="22">
        <v>45</v>
      </c>
      <c r="G152" s="383" t="s">
        <v>198</v>
      </c>
      <c r="H152" s="383" t="s">
        <v>198</v>
      </c>
    </row>
    <row r="153" spans="1:8" ht="126.75" customHeight="1" thickBot="1">
      <c r="A153" s="206" t="str">
        <f>CONCATENATE('2. Сведения об объёмах финансир'!A91,'2. Сведения об объёмах финансир'!B91)</f>
        <v>2.1.Осуществление переданных органам государственной власти субъектов Российской Федерации полномочий Российской Федерации по государственному контролю (надзору) в сфере образования за деятельностью организаций, осуществляющих образовательную деятельность на территории субъекта Российской Федерации, а также органов местного самоуправления, осуществляющих управление в сфере образования</v>
      </c>
      <c r="B153" s="22" t="s">
        <v>394</v>
      </c>
      <c r="C153" s="223" t="s">
        <v>118</v>
      </c>
      <c r="D153" s="253" t="s">
        <v>119</v>
      </c>
      <c r="E153" s="329">
        <v>7970259900</v>
      </c>
      <c r="F153" s="235">
        <f>'2. Сведения об объёмах финансир'!D91</f>
        <v>8888.5</v>
      </c>
      <c r="G153" s="207" t="s">
        <v>205</v>
      </c>
      <c r="H153" s="207" t="s">
        <v>204</v>
      </c>
    </row>
    <row r="154" spans="1:8" ht="56.25" customHeight="1" thickBot="1">
      <c r="A154" s="224" t="str">
        <f>CONCATENATE('2. Сведения об объёмах финансир'!A92,'2. Сведения об объёмах финансир'!B92)</f>
        <v>3.Основное мероприятие "Развитие инновационной инфраструктуры в системе образования на территории Ульяновской области"</v>
      </c>
      <c r="B154" s="225" t="s">
        <v>128</v>
      </c>
      <c r="C154" s="225"/>
      <c r="D154" s="225"/>
      <c r="E154" s="334">
        <v>7970300000</v>
      </c>
      <c r="F154" s="309">
        <f>'2. Сведения об объёмах финансир'!E92</f>
        <v>2420.3</v>
      </c>
      <c r="G154" s="227"/>
      <c r="H154" s="273"/>
    </row>
    <row r="155" spans="1:8" ht="129" customHeight="1">
      <c r="A155" s="298" t="s">
        <v>395</v>
      </c>
      <c r="B155" s="22" t="s">
        <v>376</v>
      </c>
      <c r="C155" s="22"/>
      <c r="D155" s="429"/>
      <c r="E155" s="430"/>
      <c r="F155" s="386">
        <v>10</v>
      </c>
      <c r="G155" s="306" t="s">
        <v>198</v>
      </c>
      <c r="H155" s="306" t="s">
        <v>198</v>
      </c>
    </row>
    <row r="156" spans="1:8" ht="81" customHeight="1">
      <c r="A156" s="204" t="str">
        <f>CONCATENATE('2. Сведения об объёмах финансир'!A93,'2. Сведения об объёмах финансир'!B93)</f>
        <v>3.1.Организация и осуществление экспертизы и оценки эффективности инновационной деятельности региональных инновационных площадок и образовательных организаций, претендующих на статус региональной инновационной площадки</v>
      </c>
      <c r="B156" s="22" t="s">
        <v>195</v>
      </c>
      <c r="C156" s="214" t="s">
        <v>120</v>
      </c>
      <c r="D156" s="352" t="s">
        <v>119</v>
      </c>
      <c r="E156" s="326">
        <v>7970345010</v>
      </c>
      <c r="F156" s="492">
        <f>'2. Сведения об объёмах финансир'!E93</f>
        <v>343.2</v>
      </c>
      <c r="G156" s="298" t="s">
        <v>396</v>
      </c>
      <c r="H156" s="209"/>
    </row>
    <row r="157" spans="1:8" ht="81" customHeight="1">
      <c r="A157" s="204" t="str">
        <f>CONCATENATE('2. Сведения об объёмах финансир'!A94,'2. Сведения об объёмах финансир'!B94)</f>
        <v>3.2.Предоставление грантов в форме субсидии из областного бюджета в целях финансового обеспечения затрат в связи с реализацией проекта по развитию инновационной инфраструктуры в системе образования на территории Ульяновской области</v>
      </c>
      <c r="B157" s="22" t="s">
        <v>195</v>
      </c>
      <c r="C157" s="226" t="s">
        <v>118</v>
      </c>
      <c r="D157" s="226" t="s">
        <v>119</v>
      </c>
      <c r="E157" s="326">
        <v>7970345010</v>
      </c>
      <c r="F157" s="492">
        <f>'2. Сведения об объёмах финансир'!E94</f>
        <v>1219.2</v>
      </c>
      <c r="G157" s="298" t="s">
        <v>396</v>
      </c>
      <c r="H157" s="209"/>
    </row>
    <row r="158" spans="1:8" ht="81" customHeight="1" thickBot="1">
      <c r="A158" s="205" t="str">
        <f>CONCATENATE('2. Сведения об объёмах финансир'!A95,'2. Сведения об объёмах финансир'!B95)</f>
        <v>3.3.Организация и осуществление научного сопровождения инновационной деятельности региональных инновационных площадок</v>
      </c>
      <c r="B158" s="446" t="s">
        <v>195</v>
      </c>
      <c r="C158" s="226" t="s">
        <v>118</v>
      </c>
      <c r="D158" s="226" t="s">
        <v>119</v>
      </c>
      <c r="E158" s="326">
        <v>7970345010</v>
      </c>
      <c r="F158" s="493">
        <f>'2. Сведения об объёмах финансир'!E95</f>
        <v>857.9</v>
      </c>
      <c r="G158" s="455" t="s">
        <v>396</v>
      </c>
      <c r="H158" s="210"/>
    </row>
    <row r="159" spans="1:8" ht="81" customHeight="1" thickBot="1">
      <c r="A159" s="211" t="str">
        <f>CONCATENATE('2. Сведения об объёмах финансир'!A96,'2. Сведения об объёмах финансир'!B96)</f>
        <v>4.Основное мероприятие «Реализация регионального проекта «Цифровая образовательная среда», направленного на достижение целей, показателей и результатов федерального проекта «Цифровая образовательная среда»</v>
      </c>
      <c r="B159" s="225" t="s">
        <v>128</v>
      </c>
      <c r="C159" s="255"/>
      <c r="D159" s="225"/>
      <c r="E159" s="341" t="s">
        <v>419</v>
      </c>
      <c r="F159" s="491">
        <f>'2. Сведения об объёмах финансир'!E96+'2. Сведения об объёмах финансир'!D96</f>
        <v>241441.34021</v>
      </c>
      <c r="G159" s="212"/>
      <c r="H159" s="252"/>
    </row>
    <row r="160" spans="1:8" ht="102">
      <c r="A160" s="297" t="s">
        <v>398</v>
      </c>
      <c r="B160" s="22" t="s">
        <v>376</v>
      </c>
      <c r="C160" s="22"/>
      <c r="D160" s="429"/>
      <c r="E160" s="430"/>
      <c r="F160" s="22">
        <v>15</v>
      </c>
      <c r="G160" s="208"/>
      <c r="H160" s="208"/>
    </row>
    <row r="161" spans="1:8" ht="102">
      <c r="A161" s="297" t="s">
        <v>399</v>
      </c>
      <c r="B161" s="22" t="s">
        <v>376</v>
      </c>
      <c r="C161" s="22"/>
      <c r="D161" s="429"/>
      <c r="E161" s="430"/>
      <c r="F161" s="22">
        <v>15</v>
      </c>
      <c r="G161" s="209"/>
      <c r="H161" s="209"/>
    </row>
    <row r="162" spans="1:8" ht="81" customHeight="1">
      <c r="A162" s="297" t="s">
        <v>400</v>
      </c>
      <c r="B162" s="22" t="s">
        <v>376</v>
      </c>
      <c r="C162" s="22"/>
      <c r="D162" s="429"/>
      <c r="E162" s="430"/>
      <c r="F162" s="22">
        <v>3</v>
      </c>
      <c r="G162" s="209"/>
      <c r="H162" s="209"/>
    </row>
    <row r="163" spans="1:8" ht="89.25">
      <c r="A163" s="297" t="s">
        <v>401</v>
      </c>
      <c r="B163" s="22" t="s">
        <v>376</v>
      </c>
      <c r="C163" s="22"/>
      <c r="D163" s="429"/>
      <c r="E163" s="430"/>
      <c r="F163" s="22">
        <v>10</v>
      </c>
      <c r="G163" s="209"/>
      <c r="H163" s="209"/>
    </row>
    <row r="164" spans="1:8" ht="81" customHeight="1">
      <c r="A164" s="204" t="str">
        <f>CONCATENATE('2. Сведения об объёмах финансир'!A97,'2. Сведения об объёмах финансир'!B97)</f>
        <v>4.1.Внедрение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B164" s="22" t="s">
        <v>376</v>
      </c>
      <c r="C164" s="226" t="s">
        <v>118</v>
      </c>
      <c r="D164" s="226" t="s">
        <v>119</v>
      </c>
      <c r="E164" s="346" t="s">
        <v>420</v>
      </c>
      <c r="F164" s="492">
        <f>'2. Сведения об объёмах финансир'!E97+'2. Сведения об объёмах финансир'!D97</f>
        <v>228176.49485000002</v>
      </c>
      <c r="G164" s="209"/>
      <c r="H164" s="209"/>
    </row>
    <row r="165" spans="1:8" ht="81" customHeight="1">
      <c r="A165" s="204" t="str">
        <f>CONCATENATE('2. Сведения об объёмах финансир'!A98,'2. Сведения об объёмах финансир'!B98)</f>
        <v>4.2.Создание центров цифрового образования детей</v>
      </c>
      <c r="B165" s="22" t="s">
        <v>376</v>
      </c>
      <c r="C165" s="226" t="s">
        <v>118</v>
      </c>
      <c r="D165" s="226" t="s">
        <v>119</v>
      </c>
      <c r="E165" s="346" t="s">
        <v>421</v>
      </c>
      <c r="F165" s="492">
        <f>'2. Сведения об объёмах финансир'!E98+'2. Сведения об объёмах финансир'!D97</f>
        <v>221729.14536000002</v>
      </c>
      <c r="G165" s="209"/>
      <c r="H165" s="209"/>
    </row>
    <row r="166" spans="1:8" ht="38.25" customHeight="1" thickBot="1">
      <c r="A166" s="484" t="s">
        <v>159</v>
      </c>
      <c r="B166" s="485"/>
      <c r="C166" s="485"/>
      <c r="D166" s="485"/>
      <c r="E166" s="486"/>
      <c r="F166" s="487">
        <f>'2. Сведения об объёмах финансир'!E99+'2. Сведения об объёмах финансир'!D99</f>
        <v>2358853.22785</v>
      </c>
      <c r="G166" s="488"/>
      <c r="H166" s="489"/>
    </row>
    <row r="167" spans="1:8" ht="22.5" customHeight="1">
      <c r="A167" s="236" t="s">
        <v>9</v>
      </c>
      <c r="B167" s="217"/>
      <c r="C167" s="217"/>
      <c r="D167" s="217"/>
      <c r="E167" s="331"/>
      <c r="F167" s="280">
        <f>'2. Сведения об объёмах финансир'!D99</f>
        <v>243086.6</v>
      </c>
      <c r="G167" s="281"/>
      <c r="H167" s="282"/>
    </row>
    <row r="168" spans="1:8" ht="22.5" customHeight="1" thickBot="1">
      <c r="A168" s="237" t="s">
        <v>10</v>
      </c>
      <c r="B168" s="238"/>
      <c r="C168" s="238"/>
      <c r="D168" s="238"/>
      <c r="E168" s="337"/>
      <c r="F168" s="283">
        <f>'2. Сведения об объёмах финансир'!E99</f>
        <v>2115766.62785</v>
      </c>
      <c r="G168" s="284"/>
      <c r="H168" s="285"/>
    </row>
    <row r="169" spans="1:8" ht="12.75">
      <c r="A169" s="609" t="s">
        <v>21</v>
      </c>
      <c r="B169" s="610"/>
      <c r="C169" s="610"/>
      <c r="D169" s="610"/>
      <c r="E169" s="610"/>
      <c r="F169" s="286">
        <f>'2. Сведения об объёмах финансир'!E100+'2. Сведения об объёмах финансир'!D100</f>
        <v>12577286.891999999</v>
      </c>
      <c r="G169" s="287"/>
      <c r="H169" s="288"/>
    </row>
    <row r="170" spans="1:8" ht="22.5" customHeight="1">
      <c r="A170" s="311" t="s">
        <v>150</v>
      </c>
      <c r="B170" s="289"/>
      <c r="C170" s="289"/>
      <c r="D170" s="289"/>
      <c r="E170" s="338"/>
      <c r="F170" s="279">
        <f>'2. Сведения об объёмах финансир'!D100</f>
        <v>929171.0000000001</v>
      </c>
      <c r="G170" s="290"/>
      <c r="H170" s="291"/>
    </row>
    <row r="171" spans="1:8" ht="22.5" customHeight="1" thickBot="1">
      <c r="A171" s="312" t="s">
        <v>151</v>
      </c>
      <c r="B171" s="292"/>
      <c r="C171" s="292"/>
      <c r="D171" s="292"/>
      <c r="E171" s="339"/>
      <c r="F171" s="283">
        <f>'2. Сведения об объёмах финансир'!E100</f>
        <v>11648115.891999999</v>
      </c>
      <c r="G171" s="293"/>
      <c r="H171" s="294"/>
    </row>
    <row r="172" spans="6:8" ht="12.75">
      <c r="F172" s="515"/>
      <c r="G172" s="295"/>
      <c r="H172" s="295"/>
    </row>
    <row r="173" spans="1:8" s="215" customFormat="1" ht="12.75">
      <c r="A173" s="200"/>
      <c r="B173" s="304"/>
      <c r="C173" s="200"/>
      <c r="D173" s="200"/>
      <c r="E173" s="340"/>
      <c r="F173" s="239"/>
      <c r="G173" s="200"/>
      <c r="H173" s="200"/>
    </row>
    <row r="174" ht="12.75">
      <c r="F174" s="239"/>
    </row>
    <row r="175" spans="1:6" ht="12.75">
      <c r="A175" s="240" t="s">
        <v>134</v>
      </c>
      <c r="F175" s="239"/>
    </row>
    <row r="176" ht="38.25" customHeight="1">
      <c r="F176" s="239"/>
    </row>
    <row r="177" ht="12.75">
      <c r="F177" s="239"/>
    </row>
    <row r="178" spans="1:6" ht="12.75">
      <c r="A178" s="200" t="s">
        <v>186</v>
      </c>
      <c r="F178" s="239"/>
    </row>
    <row r="179" ht="12.75">
      <c r="F179" s="239"/>
    </row>
    <row r="180" ht="12.75">
      <c r="F180" s="239"/>
    </row>
    <row r="181" ht="12.75">
      <c r="F181" s="239"/>
    </row>
    <row r="182" ht="12.75">
      <c r="F182" s="239"/>
    </row>
    <row r="183" ht="12.75">
      <c r="F183" s="239"/>
    </row>
    <row r="184" ht="12.75">
      <c r="F184" s="239"/>
    </row>
    <row r="185" ht="12.75">
      <c r="F185" s="239"/>
    </row>
    <row r="186" ht="12.75">
      <c r="F186" s="239"/>
    </row>
    <row r="187" ht="12.75">
      <c r="F187" s="239"/>
    </row>
    <row r="188" ht="12.75">
      <c r="F188" s="239"/>
    </row>
    <row r="189" ht="12.75">
      <c r="F189" s="239"/>
    </row>
    <row r="190" ht="12.75">
      <c r="F190" s="239"/>
    </row>
    <row r="191" ht="12.75">
      <c r="F191" s="239"/>
    </row>
    <row r="192" ht="12.75">
      <c r="F192" s="239"/>
    </row>
    <row r="193" ht="12.75">
      <c r="F193" s="239"/>
    </row>
    <row r="194" ht="12.75">
      <c r="F194" s="239"/>
    </row>
    <row r="195" ht="12.75">
      <c r="F195" s="239"/>
    </row>
    <row r="196" ht="12.75">
      <c r="F196" s="239"/>
    </row>
    <row r="197" ht="12.75">
      <c r="F197" s="239"/>
    </row>
    <row r="198" ht="12.75">
      <c r="F198" s="239"/>
    </row>
    <row r="199" ht="12.75">
      <c r="F199" s="239"/>
    </row>
    <row r="200" ht="12.75">
      <c r="F200" s="239"/>
    </row>
    <row r="201" ht="12.75">
      <c r="F201" s="239"/>
    </row>
    <row r="202" ht="12.75">
      <c r="F202" s="239"/>
    </row>
    <row r="203" ht="12.75">
      <c r="F203" s="239"/>
    </row>
    <row r="204" ht="12.75">
      <c r="F204" s="239"/>
    </row>
    <row r="205" ht="12.75">
      <c r="F205" s="239"/>
    </row>
    <row r="206" ht="12.75">
      <c r="F206" s="239"/>
    </row>
    <row r="207" ht="12.75">
      <c r="F207" s="239"/>
    </row>
    <row r="208" ht="12.75">
      <c r="F208" s="239"/>
    </row>
    <row r="209" ht="12.75">
      <c r="F209" s="239"/>
    </row>
    <row r="210" ht="12.75">
      <c r="F210" s="239"/>
    </row>
    <row r="211" ht="12.75">
      <c r="F211" s="239"/>
    </row>
    <row r="212" ht="12.75">
      <c r="F212" s="239"/>
    </row>
    <row r="213" ht="12.75">
      <c r="F213" s="239"/>
    </row>
    <row r="214" ht="12.75">
      <c r="F214" s="239"/>
    </row>
    <row r="215" ht="12.75">
      <c r="F215" s="239"/>
    </row>
    <row r="216" ht="12.75">
      <c r="F216" s="239"/>
    </row>
    <row r="217" ht="12.75">
      <c r="F217" s="239"/>
    </row>
    <row r="218" ht="12.75">
      <c r="F218" s="239"/>
    </row>
    <row r="219" ht="12.75">
      <c r="F219" s="239"/>
    </row>
    <row r="220" ht="12.75">
      <c r="F220" s="239"/>
    </row>
    <row r="221" ht="12.75">
      <c r="F221" s="239"/>
    </row>
    <row r="222" ht="12.75">
      <c r="F222" s="239"/>
    </row>
    <row r="223" ht="12.75">
      <c r="F223" s="239"/>
    </row>
    <row r="224" ht="12.75">
      <c r="F224" s="239"/>
    </row>
  </sheetData>
  <sheetProtection/>
  <mergeCells count="25">
    <mergeCell ref="A2:H2"/>
    <mergeCell ref="A3:A4"/>
    <mergeCell ref="B3:B4"/>
    <mergeCell ref="G3:H3"/>
    <mergeCell ref="C3:D3"/>
    <mergeCell ref="E3:E4"/>
    <mergeCell ref="A66:A69"/>
    <mergeCell ref="C66:C69"/>
    <mergeCell ref="D66:D69"/>
    <mergeCell ref="G66:G69"/>
    <mergeCell ref="H66:H69"/>
    <mergeCell ref="F3:F4"/>
    <mergeCell ref="A6:H6"/>
    <mergeCell ref="A55:A58"/>
    <mergeCell ref="C55:C58"/>
    <mergeCell ref="A169:E169"/>
    <mergeCell ref="A125:H125"/>
    <mergeCell ref="A134:H134"/>
    <mergeCell ref="A74:H74"/>
    <mergeCell ref="A93:H93"/>
    <mergeCell ref="G55:G56"/>
    <mergeCell ref="H55:H56"/>
    <mergeCell ref="G57:G58"/>
    <mergeCell ref="H57:H58"/>
    <mergeCell ref="D55:D58"/>
  </mergeCells>
  <hyperlinks>
    <hyperlink ref="A175" location="_ftnref1" display="_ftnref1"/>
  </hyperlinks>
  <printOptions/>
  <pageMargins left="0.2362204724409449" right="0" top="0.3937007874015748" bottom="0" header="0.1968503937007874" footer="0"/>
  <pageSetup horizontalDpi="600" verticalDpi="600" orientation="landscape" paperSize="9" scale="70" r:id="rId1"/>
  <headerFooter alignWithMargins="0">
    <oddHeader>&amp;C&amp;P+11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70.125" style="0" customWidth="1"/>
    <col min="2" max="2" width="46.125" style="0" customWidth="1"/>
    <col min="3" max="3" width="77.875" style="0" customWidth="1"/>
  </cols>
  <sheetData>
    <row r="1" spans="1:3" ht="61.5" customHeight="1">
      <c r="A1" s="645" t="s">
        <v>220</v>
      </c>
      <c r="B1" s="646"/>
      <c r="C1" s="646"/>
    </row>
    <row r="3" spans="1:3" ht="63" customHeight="1">
      <c r="A3" s="34" t="s">
        <v>216</v>
      </c>
      <c r="B3" s="34" t="s">
        <v>176</v>
      </c>
      <c r="C3" s="34" t="s">
        <v>177</v>
      </c>
    </row>
    <row r="4" spans="1:3" ht="105.75" customHeight="1">
      <c r="A4" s="36" t="s">
        <v>217</v>
      </c>
      <c r="B4" s="408" t="s">
        <v>178</v>
      </c>
      <c r="C4" s="35" t="s">
        <v>218</v>
      </c>
    </row>
    <row r="5" ht="26.25" customHeight="1"/>
    <row r="6" ht="12.75" customHeight="1"/>
    <row r="7" ht="12.75" customHeight="1"/>
    <row r="8" ht="12.75" customHeight="1"/>
    <row r="9" ht="44.25" customHeight="1"/>
    <row r="10" ht="409.5" customHeight="1" hidden="1"/>
    <row r="11" ht="18.75" customHeight="1"/>
    <row r="12" ht="116.25" customHeight="1"/>
    <row r="13" ht="105" customHeight="1"/>
    <row r="14" ht="114" customHeight="1"/>
    <row r="15" ht="115.5" customHeight="1"/>
    <row r="16" ht="114.75" customHeight="1"/>
    <row r="17" ht="12.75" customHeight="1"/>
    <row r="18" ht="12.75" customHeight="1"/>
  </sheetData>
  <sheetProtection/>
  <mergeCells count="1">
    <mergeCell ref="A1:C1"/>
  </mergeCells>
  <printOptions/>
  <pageMargins left="0.7086614173228347" right="0.7086614173228347" top="0.5905511811023623" bottom="0" header="0.31496062992125984" footer="0.31496062992125984"/>
  <pageSetup horizontalDpi="600" verticalDpi="600" orientation="landscape" paperSize="9" scale="65" r:id="rId1"/>
  <headerFooter>
    <oddHeader>&amp;C22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9.25390625" style="200" bestFit="1" customWidth="1"/>
    <col min="2" max="2" width="27.625" style="200" customWidth="1"/>
    <col min="3" max="3" width="10.75390625" style="200" bestFit="1" customWidth="1"/>
    <col min="4" max="4" width="11.625" style="200" customWidth="1"/>
    <col min="5" max="5" width="9.25390625" style="200" bestFit="1" customWidth="1"/>
    <col min="6" max="6" width="11.75390625" style="200" customWidth="1"/>
    <col min="7" max="7" width="19.375" style="200" customWidth="1"/>
    <col min="8" max="8" width="36.625" style="200" customWidth="1"/>
    <col min="9" max="16384" width="9.125" style="200" customWidth="1"/>
  </cols>
  <sheetData>
    <row r="1" spans="1:8" ht="12.75">
      <c r="A1" s="657" t="s">
        <v>473</v>
      </c>
      <c r="B1" s="657"/>
      <c r="C1" s="657"/>
      <c r="D1" s="657"/>
      <c r="E1" s="657"/>
      <c r="F1" s="657"/>
      <c r="G1" s="657"/>
      <c r="H1" s="657"/>
    </row>
    <row r="2" ht="13.5" thickBot="1"/>
    <row r="3" spans="1:8" ht="175.5" customHeight="1">
      <c r="A3" s="647" t="s">
        <v>444</v>
      </c>
      <c r="B3" s="647" t="s">
        <v>445</v>
      </c>
      <c r="C3" s="649" t="s">
        <v>471</v>
      </c>
      <c r="D3" s="650"/>
      <c r="E3" s="649" t="s">
        <v>472</v>
      </c>
      <c r="F3" s="650"/>
      <c r="G3" s="647" t="s">
        <v>446</v>
      </c>
      <c r="H3" s="647" t="s">
        <v>447</v>
      </c>
    </row>
    <row r="4" spans="1:8" ht="67.5" customHeight="1" thickBot="1">
      <c r="A4" s="648"/>
      <c r="B4" s="648"/>
      <c r="C4" s="543" t="s">
        <v>448</v>
      </c>
      <c r="D4" s="543" t="s">
        <v>449</v>
      </c>
      <c r="E4" s="543" t="s">
        <v>448</v>
      </c>
      <c r="F4" s="543" t="s">
        <v>449</v>
      </c>
      <c r="G4" s="648"/>
      <c r="H4" s="648"/>
    </row>
    <row r="5" spans="1:8" ht="13.5" thickBot="1">
      <c r="A5" s="542">
        <v>1</v>
      </c>
      <c r="B5" s="543">
        <v>2</v>
      </c>
      <c r="C5" s="543">
        <v>3</v>
      </c>
      <c r="D5" s="543">
        <v>4</v>
      </c>
      <c r="E5" s="543">
        <v>5</v>
      </c>
      <c r="F5" s="543">
        <v>6</v>
      </c>
      <c r="G5" s="543">
        <v>7</v>
      </c>
      <c r="H5" s="543">
        <v>8</v>
      </c>
    </row>
    <row r="6" spans="1:8" ht="13.5" thickBot="1">
      <c r="A6" s="544" t="s">
        <v>127</v>
      </c>
      <c r="B6" s="545" t="s">
        <v>450</v>
      </c>
      <c r="C6" s="545">
        <v>417733.3</v>
      </c>
      <c r="D6" s="545">
        <v>1654.8</v>
      </c>
      <c r="E6" s="545" t="s">
        <v>317</v>
      </c>
      <c r="F6" s="545" t="s">
        <v>317</v>
      </c>
      <c r="G6" s="545"/>
      <c r="H6" s="545"/>
    </row>
    <row r="7" spans="1:8" ht="141" thickBot="1">
      <c r="A7" s="548"/>
      <c r="B7" s="549" t="s">
        <v>451</v>
      </c>
      <c r="C7" s="550" t="s">
        <v>317</v>
      </c>
      <c r="D7" s="550" t="s">
        <v>317</v>
      </c>
      <c r="E7" s="550">
        <v>42</v>
      </c>
      <c r="F7" s="550">
        <v>0</v>
      </c>
      <c r="G7" s="550"/>
      <c r="H7" s="550"/>
    </row>
    <row r="8" spans="1:8" ht="64.5" thickBot="1">
      <c r="A8" s="548"/>
      <c r="B8" s="549" t="s">
        <v>453</v>
      </c>
      <c r="C8" s="550" t="s">
        <v>317</v>
      </c>
      <c r="D8" s="550" t="s">
        <v>317</v>
      </c>
      <c r="E8" s="550">
        <v>300</v>
      </c>
      <c r="F8" s="550">
        <v>0</v>
      </c>
      <c r="G8" s="550"/>
      <c r="H8" s="549"/>
    </row>
    <row r="9" spans="1:8" ht="166.5" thickBot="1">
      <c r="A9" s="548"/>
      <c r="B9" s="549" t="s">
        <v>454</v>
      </c>
      <c r="C9" s="550" t="s">
        <v>317</v>
      </c>
      <c r="D9" s="550" t="s">
        <v>317</v>
      </c>
      <c r="E9" s="550">
        <v>2</v>
      </c>
      <c r="F9" s="550">
        <v>0</v>
      </c>
      <c r="G9" s="550"/>
      <c r="H9" s="549"/>
    </row>
    <row r="10" spans="1:8" ht="64.5" thickBot="1">
      <c r="A10" s="542"/>
      <c r="B10" s="546" t="s">
        <v>452</v>
      </c>
      <c r="C10" s="543">
        <v>46916.3</v>
      </c>
      <c r="D10" s="543">
        <v>0</v>
      </c>
      <c r="E10" s="543" t="s">
        <v>317</v>
      </c>
      <c r="F10" s="543" t="s">
        <v>317</v>
      </c>
      <c r="G10" s="543"/>
      <c r="H10" s="546"/>
    </row>
    <row r="11" spans="1:8" ht="90" thickBot="1">
      <c r="A11" s="555"/>
      <c r="B11" s="556" t="s">
        <v>474</v>
      </c>
      <c r="C11" s="555">
        <v>355186.8</v>
      </c>
      <c r="D11" s="555">
        <v>1654.8</v>
      </c>
      <c r="E11" s="555" t="s">
        <v>317</v>
      </c>
      <c r="F11" s="555" t="s">
        <v>317</v>
      </c>
      <c r="G11" s="555"/>
      <c r="H11" s="557"/>
    </row>
    <row r="12" spans="1:8" ht="102.75" thickBot="1">
      <c r="A12" s="542"/>
      <c r="B12" s="546" t="s">
        <v>455</v>
      </c>
      <c r="C12" s="543">
        <v>15630.2</v>
      </c>
      <c r="D12" s="543">
        <v>0</v>
      </c>
      <c r="E12" s="543" t="s">
        <v>317</v>
      </c>
      <c r="F12" s="543" t="s">
        <v>317</v>
      </c>
      <c r="G12" s="543"/>
      <c r="H12" s="546"/>
    </row>
    <row r="13" spans="1:8" ht="13.5" thickBot="1">
      <c r="A13" s="544" t="s">
        <v>129</v>
      </c>
      <c r="B13" s="547" t="s">
        <v>456</v>
      </c>
      <c r="C13" s="545">
        <v>141803</v>
      </c>
      <c r="D13" s="545">
        <v>0</v>
      </c>
      <c r="E13" s="545" t="s">
        <v>317</v>
      </c>
      <c r="F13" s="545" t="s">
        <v>317</v>
      </c>
      <c r="G13" s="545"/>
      <c r="H13" s="547"/>
    </row>
    <row r="14" spans="1:8" ht="102.75" thickBot="1">
      <c r="A14" s="548"/>
      <c r="B14" s="559" t="s">
        <v>477</v>
      </c>
      <c r="C14" s="550" t="s">
        <v>317</v>
      </c>
      <c r="D14" s="550" t="s">
        <v>317</v>
      </c>
      <c r="E14" s="550">
        <v>81</v>
      </c>
      <c r="F14" s="550">
        <v>85</v>
      </c>
      <c r="G14" s="550" t="s">
        <v>317</v>
      </c>
      <c r="H14" s="550"/>
    </row>
    <row r="15" spans="1:8" ht="115.5" thickBot="1">
      <c r="A15" s="548"/>
      <c r="B15" s="558" t="s">
        <v>479</v>
      </c>
      <c r="C15" s="550" t="s">
        <v>317</v>
      </c>
      <c r="D15" s="550" t="s">
        <v>317</v>
      </c>
      <c r="E15" s="550">
        <v>54</v>
      </c>
      <c r="F15" s="550">
        <v>46</v>
      </c>
      <c r="G15" s="550" t="s">
        <v>317</v>
      </c>
      <c r="H15" s="549" t="s">
        <v>436</v>
      </c>
    </row>
    <row r="16" spans="1:8" ht="128.25" thickBot="1">
      <c r="A16" s="548"/>
      <c r="B16" s="554" t="s">
        <v>478</v>
      </c>
      <c r="C16" s="550" t="s">
        <v>317</v>
      </c>
      <c r="D16" s="550" t="s">
        <v>317</v>
      </c>
      <c r="E16" s="550">
        <v>44.7</v>
      </c>
      <c r="F16" s="550">
        <v>33</v>
      </c>
      <c r="G16" s="550" t="s">
        <v>317</v>
      </c>
      <c r="H16" s="549"/>
    </row>
    <row r="17" spans="1:8" ht="166.5" thickBot="1">
      <c r="A17" s="548"/>
      <c r="B17" s="554" t="s">
        <v>480</v>
      </c>
      <c r="C17" s="550" t="s">
        <v>198</v>
      </c>
      <c r="D17" s="550" t="s">
        <v>198</v>
      </c>
      <c r="E17" s="550">
        <v>2300</v>
      </c>
      <c r="F17" s="550" t="s">
        <v>198</v>
      </c>
      <c r="G17" s="550" t="s">
        <v>198</v>
      </c>
      <c r="H17" s="549" t="s">
        <v>437</v>
      </c>
    </row>
    <row r="18" spans="1:8" ht="26.25" thickBot="1">
      <c r="A18" s="542"/>
      <c r="B18" s="546" t="s">
        <v>457</v>
      </c>
      <c r="C18" s="543">
        <v>16933.9</v>
      </c>
      <c r="D18" s="543">
        <v>0</v>
      </c>
      <c r="E18" s="543" t="s">
        <v>317</v>
      </c>
      <c r="F18" s="543" t="s">
        <v>317</v>
      </c>
      <c r="G18" s="543"/>
      <c r="H18" s="546"/>
    </row>
    <row r="19" spans="1:8" ht="77.25" thickBot="1">
      <c r="A19" s="542"/>
      <c r="B19" s="546" t="s">
        <v>458</v>
      </c>
      <c r="C19" s="543">
        <v>10213.9</v>
      </c>
      <c r="D19" s="543">
        <v>0</v>
      </c>
      <c r="E19" s="543" t="s">
        <v>317</v>
      </c>
      <c r="F19" s="543" t="s">
        <v>317</v>
      </c>
      <c r="G19" s="543"/>
      <c r="H19" s="546"/>
    </row>
    <row r="20" spans="1:8" ht="26.25" thickBot="1">
      <c r="A20" s="542"/>
      <c r="B20" s="546" t="s">
        <v>459</v>
      </c>
      <c r="C20" s="543">
        <v>73355.8</v>
      </c>
      <c r="D20" s="543">
        <v>0</v>
      </c>
      <c r="E20" s="543" t="s">
        <v>317</v>
      </c>
      <c r="F20" s="543" t="s">
        <v>317</v>
      </c>
      <c r="G20" s="543"/>
      <c r="H20" s="546"/>
    </row>
    <row r="21" spans="1:8" ht="141" thickBot="1">
      <c r="A21" s="542"/>
      <c r="B21" s="546" t="s">
        <v>301</v>
      </c>
      <c r="C21" s="543">
        <v>10578.2</v>
      </c>
      <c r="D21" s="543">
        <v>0</v>
      </c>
      <c r="E21" s="543" t="s">
        <v>317</v>
      </c>
      <c r="F21" s="543" t="s">
        <v>317</v>
      </c>
      <c r="G21" s="543"/>
      <c r="H21" s="546"/>
    </row>
    <row r="22" spans="1:8" ht="25.5" customHeight="1">
      <c r="A22" s="647"/>
      <c r="B22" s="651" t="s">
        <v>460</v>
      </c>
      <c r="C22" s="647">
        <v>30721.1</v>
      </c>
      <c r="D22" s="647">
        <v>0</v>
      </c>
      <c r="E22" s="647" t="s">
        <v>317</v>
      </c>
      <c r="F22" s="647" t="s">
        <v>317</v>
      </c>
      <c r="G22" s="647"/>
      <c r="H22" s="651"/>
    </row>
    <row r="23" spans="1:8" ht="60" customHeight="1" thickBot="1">
      <c r="A23" s="648"/>
      <c r="B23" s="652"/>
      <c r="C23" s="648"/>
      <c r="D23" s="648"/>
      <c r="E23" s="648"/>
      <c r="F23" s="648"/>
      <c r="G23" s="648"/>
      <c r="H23" s="652"/>
    </row>
    <row r="24" spans="1:8" ht="26.25" thickBot="1">
      <c r="A24" s="544" t="s">
        <v>130</v>
      </c>
      <c r="B24" s="547" t="s">
        <v>461</v>
      </c>
      <c r="C24" s="545">
        <v>241441.3</v>
      </c>
      <c r="D24" s="545">
        <v>0</v>
      </c>
      <c r="E24" s="545"/>
      <c r="F24" s="545"/>
      <c r="G24" s="545"/>
      <c r="H24" s="547"/>
    </row>
    <row r="25" spans="1:8" ht="192" thickBot="1">
      <c r="A25" s="548"/>
      <c r="B25" s="554" t="s">
        <v>260</v>
      </c>
      <c r="C25" s="550" t="s">
        <v>317</v>
      </c>
      <c r="D25" s="550" t="s">
        <v>317</v>
      </c>
      <c r="E25" s="550"/>
      <c r="F25" s="550"/>
      <c r="G25" s="550" t="s">
        <v>317</v>
      </c>
      <c r="H25" s="549"/>
    </row>
    <row r="26" spans="1:8" ht="179.25" thickBot="1">
      <c r="A26" s="548"/>
      <c r="B26" s="554" t="s">
        <v>261</v>
      </c>
      <c r="C26" s="550" t="s">
        <v>317</v>
      </c>
      <c r="D26" s="550" t="s">
        <v>317</v>
      </c>
      <c r="E26" s="550"/>
      <c r="F26" s="550"/>
      <c r="G26" s="550" t="s">
        <v>317</v>
      </c>
      <c r="H26" s="549"/>
    </row>
    <row r="27" spans="1:8" ht="143.25" customHeight="1" thickBot="1">
      <c r="A27" s="548"/>
      <c r="B27" s="558" t="s">
        <v>475</v>
      </c>
      <c r="C27" s="550" t="s">
        <v>317</v>
      </c>
      <c r="D27" s="550" t="s">
        <v>317</v>
      </c>
      <c r="E27" s="550"/>
      <c r="F27" s="550"/>
      <c r="G27" s="550" t="s">
        <v>317</v>
      </c>
      <c r="H27" s="549"/>
    </row>
    <row r="28" spans="1:8" ht="179.25" thickBot="1">
      <c r="A28" s="548"/>
      <c r="B28" s="558" t="s">
        <v>476</v>
      </c>
      <c r="C28" s="550" t="s">
        <v>317</v>
      </c>
      <c r="D28" s="550" t="s">
        <v>317</v>
      </c>
      <c r="E28" s="550"/>
      <c r="F28" s="550"/>
      <c r="G28" s="550" t="s">
        <v>317</v>
      </c>
      <c r="H28" s="549"/>
    </row>
    <row r="29" spans="1:8" ht="77.25" thickBot="1">
      <c r="A29" s="542"/>
      <c r="B29" s="546" t="s">
        <v>306</v>
      </c>
      <c r="C29" s="543">
        <v>228176.5</v>
      </c>
      <c r="D29" s="543">
        <v>0</v>
      </c>
      <c r="E29" s="543" t="s">
        <v>317</v>
      </c>
      <c r="F29" s="543" t="s">
        <v>317</v>
      </c>
      <c r="G29" s="543"/>
      <c r="H29" s="546"/>
    </row>
    <row r="30" spans="1:8" ht="26.25" thickBot="1">
      <c r="A30" s="542"/>
      <c r="B30" s="546" t="s">
        <v>307</v>
      </c>
      <c r="C30" s="543">
        <v>13264.8</v>
      </c>
      <c r="D30" s="543">
        <v>0</v>
      </c>
      <c r="E30" s="543" t="s">
        <v>317</v>
      </c>
      <c r="F30" s="543" t="s">
        <v>317</v>
      </c>
      <c r="G30" s="543"/>
      <c r="H30" s="546"/>
    </row>
    <row r="31" spans="1:8" ht="43.5" customHeight="1">
      <c r="A31" s="653" t="s">
        <v>131</v>
      </c>
      <c r="B31" s="655" t="s">
        <v>462</v>
      </c>
      <c r="C31" s="653">
        <v>7500</v>
      </c>
      <c r="D31" s="653">
        <v>0</v>
      </c>
      <c r="E31" s="653"/>
      <c r="F31" s="653"/>
      <c r="G31" s="653"/>
      <c r="H31" s="655"/>
    </row>
    <row r="32" spans="1:8" ht="13.5" thickBot="1">
      <c r="A32" s="654"/>
      <c r="B32" s="656"/>
      <c r="C32" s="654"/>
      <c r="D32" s="654"/>
      <c r="E32" s="654"/>
      <c r="F32" s="654"/>
      <c r="G32" s="654"/>
      <c r="H32" s="656"/>
    </row>
    <row r="33" spans="1:8" ht="64.5" thickBot="1">
      <c r="A33" s="542"/>
      <c r="B33" s="546" t="s">
        <v>463</v>
      </c>
      <c r="C33" s="543" t="s">
        <v>317</v>
      </c>
      <c r="D33" s="543" t="s">
        <v>317</v>
      </c>
      <c r="E33" s="543">
        <v>10</v>
      </c>
      <c r="F33" s="543">
        <v>0</v>
      </c>
      <c r="G33" s="543"/>
      <c r="H33" s="546"/>
    </row>
    <row r="34" spans="1:8" ht="90" thickBot="1">
      <c r="A34" s="542"/>
      <c r="B34" s="546" t="s">
        <v>298</v>
      </c>
      <c r="C34" s="543">
        <v>7500</v>
      </c>
      <c r="D34" s="543">
        <v>0</v>
      </c>
      <c r="E34" s="543" t="s">
        <v>317</v>
      </c>
      <c r="F34" s="543" t="s">
        <v>317</v>
      </c>
      <c r="G34" s="543"/>
      <c r="H34" s="546"/>
    </row>
    <row r="35" spans="1:8" ht="51.75" thickBot="1">
      <c r="A35" s="544" t="s">
        <v>132</v>
      </c>
      <c r="B35" s="547" t="s">
        <v>464</v>
      </c>
      <c r="C35" s="545"/>
      <c r="D35" s="545"/>
      <c r="E35" s="545"/>
      <c r="F35" s="545"/>
      <c r="G35" s="545"/>
      <c r="H35" s="547"/>
    </row>
    <row r="36" spans="1:8" ht="141" thickBot="1">
      <c r="A36" s="542"/>
      <c r="B36" s="546" t="s">
        <v>465</v>
      </c>
      <c r="C36" s="543" t="s">
        <v>317</v>
      </c>
      <c r="D36" s="543" t="s">
        <v>317</v>
      </c>
      <c r="E36" s="543">
        <v>100</v>
      </c>
      <c r="F36" s="543">
        <v>0</v>
      </c>
      <c r="G36" s="543"/>
      <c r="H36" s="546"/>
    </row>
    <row r="37" spans="1:8" ht="230.25" thickBot="1">
      <c r="A37" s="542"/>
      <c r="B37" s="546" t="s">
        <v>241</v>
      </c>
      <c r="C37" s="543" t="s">
        <v>317</v>
      </c>
      <c r="D37" s="543" t="s">
        <v>317</v>
      </c>
      <c r="E37" s="543">
        <v>15</v>
      </c>
      <c r="F37" s="543">
        <v>0</v>
      </c>
      <c r="G37" s="543"/>
      <c r="H37" s="546"/>
    </row>
    <row r="38" spans="1:8" ht="51.75" thickBot="1">
      <c r="A38" s="542"/>
      <c r="B38" s="546" t="s">
        <v>468</v>
      </c>
      <c r="C38" s="543" t="s">
        <v>317</v>
      </c>
      <c r="D38" s="543" t="s">
        <v>317</v>
      </c>
      <c r="E38" s="543">
        <v>0</v>
      </c>
      <c r="F38" s="543">
        <v>0</v>
      </c>
      <c r="G38" s="543"/>
      <c r="H38" s="546"/>
    </row>
    <row r="39" spans="1:8" ht="115.5" thickBot="1">
      <c r="A39" s="551"/>
      <c r="B39" s="552" t="s">
        <v>466</v>
      </c>
      <c r="C39" s="553">
        <v>189333.7</v>
      </c>
      <c r="D39" s="553">
        <v>0</v>
      </c>
      <c r="E39" s="553" t="s">
        <v>317</v>
      </c>
      <c r="F39" s="553" t="s">
        <v>317</v>
      </c>
      <c r="G39" s="553"/>
      <c r="H39" s="552"/>
    </row>
    <row r="40" spans="1:8" ht="243" thickBot="1">
      <c r="A40" s="542"/>
      <c r="B40" s="546" t="s">
        <v>467</v>
      </c>
      <c r="C40" s="543">
        <v>1850.7</v>
      </c>
      <c r="D40" s="543">
        <v>0</v>
      </c>
      <c r="E40" s="543" t="s">
        <v>317</v>
      </c>
      <c r="F40" s="543" t="s">
        <v>317</v>
      </c>
      <c r="G40" s="543"/>
      <c r="H40" s="546"/>
    </row>
    <row r="41" spans="1:8" ht="128.25" thickBot="1">
      <c r="A41" s="542"/>
      <c r="B41" s="546" t="s">
        <v>469</v>
      </c>
      <c r="C41" s="543">
        <v>70941</v>
      </c>
      <c r="D41" s="543">
        <v>13025.7</v>
      </c>
      <c r="E41" s="543" t="s">
        <v>317</v>
      </c>
      <c r="F41" s="543" t="s">
        <v>317</v>
      </c>
      <c r="G41" s="543"/>
      <c r="H41" s="546"/>
    </row>
    <row r="42" spans="1:8" ht="13.5" thickBot="1">
      <c r="A42" s="542"/>
      <c r="B42" s="546" t="s">
        <v>470</v>
      </c>
      <c r="C42" s="543">
        <v>1070603.1</v>
      </c>
      <c r="D42" s="543">
        <v>14680.5</v>
      </c>
      <c r="E42" s="543" t="s">
        <v>317</v>
      </c>
      <c r="F42" s="543" t="s">
        <v>317</v>
      </c>
      <c r="G42" s="543" t="s">
        <v>317</v>
      </c>
      <c r="H42" s="543" t="s">
        <v>317</v>
      </c>
    </row>
  </sheetData>
  <sheetProtection/>
  <mergeCells count="23">
    <mergeCell ref="A1:H1"/>
    <mergeCell ref="G3:G4"/>
    <mergeCell ref="H3:H4"/>
    <mergeCell ref="G22:G23"/>
    <mergeCell ref="H22:H23"/>
    <mergeCell ref="A31:A32"/>
    <mergeCell ref="B31:B32"/>
    <mergeCell ref="C31:C32"/>
    <mergeCell ref="D31:D32"/>
    <mergeCell ref="E31:E32"/>
    <mergeCell ref="F31:F32"/>
    <mergeCell ref="G31:G32"/>
    <mergeCell ref="H31:H32"/>
    <mergeCell ref="A3:A4"/>
    <mergeCell ref="B3:B4"/>
    <mergeCell ref="C3:D3"/>
    <mergeCell ref="E3:F3"/>
    <mergeCell ref="A22:A23"/>
    <mergeCell ref="B22:B23"/>
    <mergeCell ref="C22:C23"/>
    <mergeCell ref="D22:D23"/>
    <mergeCell ref="E22:E23"/>
    <mergeCell ref="F22:F2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Дмитрий Костылев</cp:lastModifiedBy>
  <cp:lastPrinted>2020-01-31T07:50:40Z</cp:lastPrinted>
  <dcterms:created xsi:type="dcterms:W3CDTF">2015-04-08T07:12:40Z</dcterms:created>
  <dcterms:modified xsi:type="dcterms:W3CDTF">2020-04-22T14:02:36Z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