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ланируемые объемы" sheetId="1" r:id="rId1"/>
    <sheet name="Оценка потребности" sheetId="2" r:id="rId2"/>
  </sheets>
  <definedNames>
    <definedName name="_xlnm.Print_Area" localSheetId="1">'Оценка потребности'!$A$1:$G$23</definedName>
    <definedName name="_xlnm.Print_Area" localSheetId="0">'Планируемые объемы'!$A$1:$E$21</definedName>
  </definedNames>
  <calcPr fullCalcOnLoad="1"/>
</workbook>
</file>

<file path=xl/sharedStrings.xml><?xml version="1.0" encoding="utf-8"?>
<sst xmlns="http://schemas.openxmlformats.org/spreadsheetml/2006/main" count="102" uniqueCount="52">
  <si>
    <t>N п/п</t>
  </si>
  <si>
    <t>Оценка потребности в оказании государственный услуг на год</t>
  </si>
  <si>
    <t>Наименование показателя в соответствии с ведомственным перечнем услуг</t>
  </si>
  <si>
    <t>1.</t>
  </si>
  <si>
    <t>2.</t>
  </si>
  <si>
    <t>Наименование показателя в соответствии с ведомственным перечнем услуг (работ)</t>
  </si>
  <si>
    <t>Натуральные показатели оценки потребности</t>
  </si>
  <si>
    <t>Единица оценки объёма государственных услуг, ед.</t>
  </si>
  <si>
    <t xml:space="preserve">Оценка планируемых объемов оказания (выполнения) государственных услуг (работ) в рамках государственного задания, </t>
  </si>
  <si>
    <t>2017 год</t>
  </si>
  <si>
    <t>2018 год</t>
  </si>
  <si>
    <t>Планируемые объемы оказания государственных услуг (работ) в рамках государственного задания, тыс.рублей</t>
  </si>
  <si>
    <t>3.</t>
  </si>
  <si>
    <t>4.</t>
  </si>
  <si>
    <t>ед.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</si>
  <si>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</si>
  <si>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</si>
  <si>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</si>
  <si>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</si>
  <si>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</si>
  <si>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</si>
  <si>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</si>
  <si>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</si>
  <si>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</si>
  <si>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</si>
  <si>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20.</t>
  </si>
  <si>
    <t>чел.</t>
  </si>
  <si>
    <t>Предоставление консультационных и методических услуг</t>
  </si>
  <si>
    <t>Ведение информационных ресурсов и баз данных</t>
  </si>
  <si>
    <t>Министерство образования и науки Ульяновской области</t>
  </si>
  <si>
    <t>2019 год</t>
  </si>
  <si>
    <t>областными государственными бюджетными и автономными учреждениями Ульяновской области</t>
  </si>
  <si>
    <t>Организация отдыха детей и молодежи в каникулярное время с круглосуточным пребыванием</t>
  </si>
  <si>
    <t>Реализация основных общеобразовательных программ дошкольного, начального общего, основного общего, среднего общего  образования обучающимся с ограниченными возможностями здоровья (ОВЗ)</t>
  </si>
  <si>
    <t>Реализация дополнительных общеразвивающих программ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</si>
  <si>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</si>
  <si>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</si>
  <si>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обучающимся с ограниченными возможностями здоровья (ОВЗ)</t>
  </si>
  <si>
    <t>Психолого-медико-педагогическое обследование детей</t>
  </si>
  <si>
    <t>Организация отдыха детей и молодежи с круглогодичным круглосуточным пребыванием</t>
  </si>
  <si>
    <t>Содержание детей (обучающихся  с ограниченными возможностями здоровья (ОВЗ) и детей-инвалидов)</t>
  </si>
  <si>
    <t>Организация деятельности специализированных (профильных) лагерей</t>
  </si>
  <si>
    <t>Организация мероприятий</t>
  </si>
  <si>
    <t>Административное обеспечение деятельности организации</t>
  </si>
  <si>
    <t>чел.*час</t>
  </si>
  <si>
    <t>шт.</t>
  </si>
  <si>
    <t>чел.дн</t>
  </si>
  <si>
    <t>ед</t>
  </si>
  <si>
    <t>чел.*дн</t>
  </si>
  <si>
    <t>Кол-во информационных ресурсов и баз данных</t>
  </si>
  <si>
    <t xml:space="preserve">Оценка потребности и объемы государственных услуг, предоставляемых областными государственными бюджетными и </t>
  </si>
  <si>
    <t>автономными учреждениями, подведомственными органам исполнительной власти Ульяновской области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</si>
</sst>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;0.00"/>
    <numFmt numFmtId="173" formatCode="000"/>
    <numFmt numFmtId="174" formatCode="0000000"/>
    <numFmt numFmtId="175" formatCode="00"/>
    <numFmt numFmtId="176" formatCode="\1"/>
    <numFmt numFmtId="177" formatCode="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 ;\-#,##0.00\ "/>
    <numFmt numFmtId="183" formatCode="0.000"/>
    <numFmt numFmtId="184" formatCode="0.0000"/>
    <numFmt numFmtId="185" formatCode="0.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#,##0.00_ ;[Red]\-#,##0.00\ "/>
    <numFmt numFmtId="190" formatCode="#,##0.000;[Red]\-#,##0.000;0.000"/>
    <numFmt numFmtId="191" formatCode="#,##0_р_."/>
    <numFmt numFmtId="192" formatCode="#,##0.000_р_."/>
    <numFmt numFmtId="193" formatCode="#,##0;[Red]\-#,##0;0"/>
    <numFmt numFmtId="194" formatCode="#,##0.0"/>
    <numFmt numFmtId="195" formatCode="#,##0.000\ _₽"/>
    <numFmt numFmtId="196" formatCode="#,##0\ _₽"/>
    <numFmt numFmtId="197" formatCode="#,##0_ ;[Red]\-#,##0\ "/>
    <numFmt numFmtId="198" formatCode="#,##0.00_р_."/>
    <numFmt numFmtId="199" formatCode="0.00000"/>
    <numFmt numFmtId="200" formatCode="0.000000"/>
    <numFmt numFmtId="201" formatCode="#,##0.0;[Red]\-#,##0.0;0.0"/>
    <numFmt numFmtId="202" formatCode="#,##0.0_ ;[Red]\-#,##0.0\ 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24" borderId="0" xfId="0" applyFont="1" applyFill="1" applyAlignment="1">
      <alignment/>
    </xf>
    <xf numFmtId="2" fontId="3" fillId="24" borderId="10" xfId="0" applyNumberFormat="1" applyFont="1" applyFill="1" applyBorder="1" applyAlignment="1">
      <alignment horizontal="center" vertical="center" wrapText="1"/>
    </xf>
    <xf numFmtId="2" fontId="2" fillId="24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>
      <alignment horizontal="center" vertical="center"/>
    </xf>
    <xf numFmtId="49" fontId="3" fillId="24" borderId="10" xfId="0" applyNumberFormat="1" applyFont="1" applyFill="1" applyBorder="1" applyAlignment="1">
      <alignment vertical="center" wrapText="1"/>
    </xf>
    <xf numFmtId="2" fontId="3" fillId="24" borderId="10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vertical="center" wrapText="1"/>
    </xf>
    <xf numFmtId="0" fontId="3" fillId="24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24" borderId="11" xfId="0" applyNumberFormat="1" applyFont="1" applyFill="1" applyBorder="1" applyAlignment="1">
      <alignment horizontal="center" vertical="center" wrapText="1"/>
    </xf>
    <xf numFmtId="2" fontId="2" fillId="24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24" borderId="0" xfId="0" applyFont="1" applyFill="1" applyAlignment="1">
      <alignment/>
    </xf>
    <xf numFmtId="0" fontId="5" fillId="0" borderId="0" xfId="0" applyFont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left" vertical="center" wrapText="1"/>
    </xf>
    <xf numFmtId="2" fontId="2" fillId="24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wrapText="1"/>
    </xf>
    <xf numFmtId="1" fontId="3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49" fontId="8" fillId="24" borderId="10" xfId="0" applyNumberFormat="1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vertical="center" wrapText="1"/>
    </xf>
    <xf numFmtId="49" fontId="8" fillId="24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4" fillId="24" borderId="15" xfId="0" applyNumberFormat="1" applyFont="1" applyFill="1" applyBorder="1" applyAlignment="1">
      <alignment horizontal="center" vertical="center" wrapText="1"/>
    </xf>
    <xf numFmtId="1" fontId="4" fillId="24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24" borderId="0" xfId="0" applyFont="1" applyFill="1" applyAlignment="1">
      <alignment horizontal="center" wrapText="1"/>
    </xf>
    <xf numFmtId="0" fontId="3" fillId="24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="70" zoomScaleNormal="70" zoomScalePageLayoutView="0" workbookViewId="0" topLeftCell="A2">
      <selection activeCell="C16" sqref="C16"/>
    </sheetView>
  </sheetViews>
  <sheetFormatPr defaultColWidth="9.140625" defaultRowHeight="15"/>
  <cols>
    <col min="1" max="1" width="4.57421875" style="19" customWidth="1"/>
    <col min="2" max="2" width="47.57421875" style="4" customWidth="1"/>
    <col min="3" max="3" width="13.421875" style="16" customWidth="1"/>
    <col min="4" max="4" width="15.57421875" style="16" customWidth="1"/>
    <col min="5" max="5" width="17.57421875" style="16" customWidth="1"/>
    <col min="6" max="16384" width="9.140625" style="14" customWidth="1"/>
  </cols>
  <sheetData>
    <row r="1" spans="1:5" ht="60.75" customHeight="1">
      <c r="A1" s="34" t="s">
        <v>8</v>
      </c>
      <c r="B1" s="34"/>
      <c r="C1" s="34"/>
      <c r="D1" s="34"/>
      <c r="E1" s="34"/>
    </row>
    <row r="2" spans="1:5" ht="15.75">
      <c r="A2" s="38" t="s">
        <v>31</v>
      </c>
      <c r="B2" s="38"/>
      <c r="C2" s="38"/>
      <c r="D2" s="38"/>
      <c r="E2" s="38"/>
    </row>
    <row r="3" spans="1:5" ht="25.5" customHeight="1">
      <c r="A3" s="39"/>
      <c r="B3" s="39"/>
      <c r="C3" s="39"/>
      <c r="D3" s="39"/>
      <c r="E3" s="39"/>
    </row>
    <row r="4" spans="1:5" ht="59.25" customHeight="1">
      <c r="A4" s="37" t="s">
        <v>0</v>
      </c>
      <c r="B4" s="35" t="s">
        <v>5</v>
      </c>
      <c r="C4" s="37" t="s">
        <v>11</v>
      </c>
      <c r="D4" s="37"/>
      <c r="E4" s="37"/>
    </row>
    <row r="5" spans="1:5" ht="50.25" customHeight="1">
      <c r="A5" s="37"/>
      <c r="B5" s="36"/>
      <c r="C5" s="1" t="s">
        <v>9</v>
      </c>
      <c r="D5" s="1" t="s">
        <v>10</v>
      </c>
      <c r="E5" s="1" t="s">
        <v>30</v>
      </c>
    </row>
    <row r="6" spans="1:5" s="13" customFormat="1" ht="15.75">
      <c r="A6" s="1">
        <v>1</v>
      </c>
      <c r="B6" s="1">
        <v>2</v>
      </c>
      <c r="C6" s="1">
        <v>3</v>
      </c>
      <c r="D6" s="1">
        <v>4</v>
      </c>
      <c r="E6" s="1">
        <v>5</v>
      </c>
    </row>
    <row r="7" spans="1:5" ht="15.75">
      <c r="A7" s="33" t="s">
        <v>29</v>
      </c>
      <c r="B7" s="33"/>
      <c r="C7" s="33"/>
      <c r="D7" s="33"/>
      <c r="E7" s="33"/>
    </row>
    <row r="8" spans="1:5" ht="51.75" customHeight="1">
      <c r="A8" s="1" t="s">
        <v>3</v>
      </c>
      <c r="B8" s="29" t="s">
        <v>32</v>
      </c>
      <c r="C8" s="7">
        <v>4200</v>
      </c>
      <c r="D8" s="7">
        <v>4200</v>
      </c>
      <c r="E8" s="7">
        <v>4200</v>
      </c>
    </row>
    <row r="9" spans="1:5" ht="36" customHeight="1">
      <c r="A9" s="8" t="s">
        <v>4</v>
      </c>
      <c r="B9" s="29" t="s">
        <v>39</v>
      </c>
      <c r="C9" s="10">
        <f>16225.1+14944.4</f>
        <v>31169.5</v>
      </c>
      <c r="D9" s="10">
        <f>15698.55+14780.4</f>
        <v>30478.949999999997</v>
      </c>
      <c r="E9" s="10">
        <f>16193.5+15511.5</f>
        <v>31705</v>
      </c>
    </row>
    <row r="10" spans="1:5" ht="87.75" customHeight="1">
      <c r="A10" s="8" t="s">
        <v>12</v>
      </c>
      <c r="B10" s="25" t="s">
        <v>33</v>
      </c>
      <c r="C10" s="10">
        <f>6352.5+2390.5+3945.5</f>
        <v>12688.5</v>
      </c>
      <c r="D10" s="10">
        <f>6083.6+2296.6+3376.4</f>
        <v>11756.6</v>
      </c>
      <c r="E10" s="10">
        <f>6691.95+2526.2+3702.8</f>
        <v>12920.95</v>
      </c>
    </row>
    <row r="11" spans="1:5" ht="45" customHeight="1">
      <c r="A11" s="8" t="s">
        <v>13</v>
      </c>
      <c r="B11" s="25" t="s">
        <v>34</v>
      </c>
      <c r="C11" s="10">
        <f>3540+5020.1+72573.7+541.1</f>
        <v>81674.90000000001</v>
      </c>
      <c r="D11" s="10">
        <f>3752.4+4892.7+71566.46+540.79</f>
        <v>80752.35</v>
      </c>
      <c r="E11" s="10">
        <f>3980+5342+78116.9+594.9</f>
        <v>88033.79999999999</v>
      </c>
    </row>
    <row r="12" spans="1:5" ht="86.25" customHeight="1">
      <c r="A12" s="8" t="s">
        <v>15</v>
      </c>
      <c r="B12" s="25" t="s">
        <v>35</v>
      </c>
      <c r="C12" s="10">
        <v>188747.2</v>
      </c>
      <c r="D12" s="10">
        <v>183049</v>
      </c>
      <c r="E12" s="10">
        <v>199739.8</v>
      </c>
    </row>
    <row r="13" spans="1:5" ht="80.25" customHeight="1">
      <c r="A13" s="8" t="s">
        <v>16</v>
      </c>
      <c r="B13" s="25" t="s">
        <v>36</v>
      </c>
      <c r="C13" s="10">
        <v>509803.5</v>
      </c>
      <c r="D13" s="10">
        <v>493795.1</v>
      </c>
      <c r="E13" s="10">
        <v>535059.7</v>
      </c>
    </row>
    <row r="14" spans="1:5" ht="109.5" customHeight="1">
      <c r="A14" s="8" t="s">
        <v>17</v>
      </c>
      <c r="B14" s="30" t="s">
        <v>37</v>
      </c>
      <c r="C14" s="10">
        <v>27064.1</v>
      </c>
      <c r="D14" s="10">
        <v>24802.1</v>
      </c>
      <c r="E14" s="10">
        <v>27133.7</v>
      </c>
    </row>
    <row r="15" spans="1:5" ht="38.25" customHeight="1">
      <c r="A15" s="8" t="s">
        <v>18</v>
      </c>
      <c r="B15" s="29" t="s">
        <v>38</v>
      </c>
      <c r="C15" s="10">
        <f>6418.2-65.7+4554.5</f>
        <v>10907</v>
      </c>
      <c r="D15" s="10">
        <f>6100.5-16.9+3985.4</f>
        <v>10069</v>
      </c>
      <c r="E15" s="10">
        <f>6691.95+4311.8</f>
        <v>11003.75</v>
      </c>
    </row>
    <row r="16" spans="1:5" ht="54" customHeight="1">
      <c r="A16" s="8" t="s">
        <v>19</v>
      </c>
      <c r="B16" s="31" t="s">
        <v>40</v>
      </c>
      <c r="C16" s="10">
        <f>3376.7+31365.2+6138.1-854.7</f>
        <v>40025.3</v>
      </c>
      <c r="D16" s="10">
        <f>2854.1+30000+5569-25.4</f>
        <v>38397.7</v>
      </c>
      <c r="E16" s="10">
        <f>2794.6+32315.6+5895.3-9</f>
        <v>40996.5</v>
      </c>
    </row>
    <row r="17" spans="1:5" ht="32.25" customHeight="1">
      <c r="A17" s="8" t="s">
        <v>20</v>
      </c>
      <c r="B17" s="32" t="s">
        <v>41</v>
      </c>
      <c r="C17" s="10">
        <f>1908.5+3339.8</f>
        <v>5248.3</v>
      </c>
      <c r="D17" s="10">
        <f>2028.7+3550.3</f>
        <v>5579</v>
      </c>
      <c r="E17" s="10">
        <f>2150.4+3763.3</f>
        <v>5913.700000000001</v>
      </c>
    </row>
    <row r="18" spans="1:5" ht="34.5" customHeight="1">
      <c r="A18" s="8" t="s">
        <v>21</v>
      </c>
      <c r="B18" s="32" t="s">
        <v>28</v>
      </c>
      <c r="C18" s="10">
        <v>7831.01643934266</v>
      </c>
      <c r="D18" s="10">
        <v>7528.93997651675</v>
      </c>
      <c r="E18" s="10">
        <v>8195.116</v>
      </c>
    </row>
    <row r="19" spans="1:5" ht="23.25" customHeight="1">
      <c r="A19" s="8" t="s">
        <v>22</v>
      </c>
      <c r="B19" s="32" t="s">
        <v>42</v>
      </c>
      <c r="C19" s="10">
        <v>2064.1</v>
      </c>
      <c r="D19" s="10">
        <v>1935.7</v>
      </c>
      <c r="E19" s="10">
        <v>2011.9</v>
      </c>
    </row>
    <row r="20" spans="1:5" ht="37.5" customHeight="1">
      <c r="A20" s="8" t="s">
        <v>23</v>
      </c>
      <c r="B20" s="32" t="s">
        <v>43</v>
      </c>
      <c r="C20" s="10">
        <f>3919.8+4600+4441.384+846.9+3183</f>
        <v>16991.084</v>
      </c>
      <c r="D20" s="10">
        <f>3765.9+4475+4270.06+846.5+3062.5</f>
        <v>16419.96</v>
      </c>
      <c r="E20" s="10">
        <f>4136.5+4750+4647.884+917.6+3241.2</f>
        <v>17693.184</v>
      </c>
    </row>
    <row r="21" spans="1:5" ht="33" customHeight="1">
      <c r="A21" s="8" t="s">
        <v>24</v>
      </c>
      <c r="B21" s="32" t="s">
        <v>27</v>
      </c>
      <c r="C21" s="10">
        <f>12300+846.8</f>
        <v>13146.8</v>
      </c>
      <c r="D21" s="10">
        <f>11850+846.4</f>
        <v>12696.4</v>
      </c>
      <c r="E21" s="10">
        <f>13200+917.6</f>
        <v>14117.6</v>
      </c>
    </row>
  </sheetData>
  <sheetProtection/>
  <mergeCells count="6">
    <mergeCell ref="A7:E7"/>
    <mergeCell ref="A1:E1"/>
    <mergeCell ref="B4:B5"/>
    <mergeCell ref="A4:A5"/>
    <mergeCell ref="C4:E4"/>
    <mergeCell ref="A2:E3"/>
  </mergeCells>
  <printOptions/>
  <pageMargins left="0.17" right="0.11811023622047245" top="0.15748031496062992" bottom="0.15748031496062992" header="0" footer="0"/>
  <pageSetup fitToHeight="1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="70" zoomScaleNormal="55" zoomScaleSheetLayoutView="70" zoomScalePageLayoutView="0" workbookViewId="0" topLeftCell="C1">
      <selection activeCell="H5" sqref="H5:R5"/>
    </sheetView>
  </sheetViews>
  <sheetFormatPr defaultColWidth="9.140625" defaultRowHeight="15"/>
  <cols>
    <col min="1" max="1" width="8.421875" style="19" customWidth="1"/>
    <col min="2" max="2" width="83.140625" style="4" customWidth="1"/>
    <col min="3" max="3" width="29.140625" style="19" customWidth="1"/>
    <col min="4" max="4" width="14.28125" style="19" customWidth="1"/>
    <col min="5" max="7" width="16.57421875" style="16" bestFit="1" customWidth="1"/>
    <col min="8" max="16384" width="9.140625" style="14" customWidth="1"/>
  </cols>
  <sheetData>
    <row r="1" spans="1:7" s="23" customFormat="1" ht="38.25" customHeight="1">
      <c r="A1" s="42" t="s">
        <v>50</v>
      </c>
      <c r="B1" s="42"/>
      <c r="C1" s="42"/>
      <c r="D1" s="42"/>
      <c r="E1" s="42"/>
      <c r="F1" s="42"/>
      <c r="G1" s="42"/>
    </row>
    <row r="2" spans="1:7" s="22" customFormat="1" ht="20.25">
      <c r="A2" s="43" t="s">
        <v>51</v>
      </c>
      <c r="B2" s="43"/>
      <c r="C2" s="43"/>
      <c r="D2" s="43"/>
      <c r="E2" s="43"/>
      <c r="F2" s="43"/>
      <c r="G2" s="43"/>
    </row>
    <row r="3" spans="1:7" s="5" customFormat="1" ht="0.75" customHeight="1">
      <c r="A3" s="16"/>
      <c r="B3" s="15"/>
      <c r="C3" s="16"/>
      <c r="D3" s="16"/>
      <c r="E3" s="16"/>
      <c r="F3" s="16"/>
      <c r="G3" s="16"/>
    </row>
    <row r="4" spans="1:7" s="5" customFormat="1" ht="49.5" customHeight="1">
      <c r="A4" s="37" t="s">
        <v>0</v>
      </c>
      <c r="B4" s="35" t="s">
        <v>2</v>
      </c>
      <c r="C4" s="37" t="s">
        <v>6</v>
      </c>
      <c r="D4" s="37" t="s">
        <v>7</v>
      </c>
      <c r="E4" s="37" t="s">
        <v>1</v>
      </c>
      <c r="F4" s="37"/>
      <c r="G4" s="37"/>
    </row>
    <row r="5" spans="1:7" s="5" customFormat="1" ht="48.75" customHeight="1">
      <c r="A5" s="37"/>
      <c r="B5" s="44"/>
      <c r="C5" s="37"/>
      <c r="D5" s="37"/>
      <c r="E5" s="1">
        <v>2017</v>
      </c>
      <c r="F5" s="1">
        <v>2018</v>
      </c>
      <c r="G5" s="1">
        <v>2019</v>
      </c>
    </row>
    <row r="6" spans="1:7" s="5" customFormat="1" ht="15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</row>
    <row r="7" spans="1:7" ht="25.5" customHeight="1">
      <c r="A7" s="40" t="s">
        <v>29</v>
      </c>
      <c r="B7" s="41"/>
      <c r="C7" s="41"/>
      <c r="D7" s="41"/>
      <c r="E7" s="41"/>
      <c r="F7" s="41"/>
      <c r="G7" s="41"/>
    </row>
    <row r="8" spans="1:7" ht="79.5" customHeight="1">
      <c r="A8" s="1" t="s">
        <v>3</v>
      </c>
      <c r="B8" s="2" t="s">
        <v>32</v>
      </c>
      <c r="C8" s="6" t="s">
        <v>46</v>
      </c>
      <c r="D8" s="20" t="s">
        <v>14</v>
      </c>
      <c r="E8" s="21">
        <v>4200</v>
      </c>
      <c r="F8" s="21">
        <v>4200</v>
      </c>
      <c r="G8" s="21">
        <v>4200</v>
      </c>
    </row>
    <row r="9" spans="1:7" ht="33.75" customHeight="1">
      <c r="A9" s="8" t="s">
        <v>4</v>
      </c>
      <c r="B9" s="2" t="s">
        <v>39</v>
      </c>
      <c r="C9" s="6" t="s">
        <v>46</v>
      </c>
      <c r="D9" s="6" t="s">
        <v>14</v>
      </c>
      <c r="E9" s="26">
        <f>21500+22050</f>
        <v>43550</v>
      </c>
      <c r="F9" s="26">
        <f>21500+22050</f>
        <v>43550</v>
      </c>
      <c r="G9" s="26">
        <f>21500+22050</f>
        <v>43550</v>
      </c>
    </row>
    <row r="10" spans="1:7" ht="61.5" customHeight="1">
      <c r="A10" s="8" t="s">
        <v>12</v>
      </c>
      <c r="B10" s="25" t="s">
        <v>33</v>
      </c>
      <c r="C10" s="6" t="s">
        <v>26</v>
      </c>
      <c r="D10" s="6" t="s">
        <v>14</v>
      </c>
      <c r="E10" s="18">
        <f>550+90+120</f>
        <v>760</v>
      </c>
      <c r="F10" s="28">
        <f>550+90+120</f>
        <v>760</v>
      </c>
      <c r="G10" s="28">
        <f>550+90+120</f>
        <v>760</v>
      </c>
    </row>
    <row r="11" spans="1:7" ht="15.75">
      <c r="A11" s="8" t="s">
        <v>13</v>
      </c>
      <c r="B11" s="25" t="s">
        <v>34</v>
      </c>
      <c r="C11" s="6" t="s">
        <v>44</v>
      </c>
      <c r="D11" s="6" t="s">
        <v>14</v>
      </c>
      <c r="E11" s="17">
        <f>33480+201600+1710500+32400</f>
        <v>1977980</v>
      </c>
      <c r="F11" s="6">
        <f>33480+201600+1710500+32400</f>
        <v>1977980</v>
      </c>
      <c r="G11" s="6">
        <f>33480+201600+1710500+32400</f>
        <v>1977980</v>
      </c>
    </row>
    <row r="12" spans="1:7" ht="47.25">
      <c r="A12" s="8" t="s">
        <v>15</v>
      </c>
      <c r="B12" s="25" t="s">
        <v>35</v>
      </c>
      <c r="C12" s="6" t="s">
        <v>26</v>
      </c>
      <c r="D12" s="6" t="s">
        <v>14</v>
      </c>
      <c r="E12" s="17">
        <v>3633</v>
      </c>
      <c r="F12" s="6">
        <v>3774</v>
      </c>
      <c r="G12" s="6">
        <v>3775</v>
      </c>
    </row>
    <row r="13" spans="1:7" ht="60.75" customHeight="1">
      <c r="A13" s="8" t="s">
        <v>16</v>
      </c>
      <c r="B13" s="25" t="s">
        <v>36</v>
      </c>
      <c r="C13" s="6" t="s">
        <v>26</v>
      </c>
      <c r="D13" s="6" t="s">
        <v>14</v>
      </c>
      <c r="E13" s="17">
        <f>8895</f>
        <v>8895</v>
      </c>
      <c r="F13" s="6">
        <v>9149.75</v>
      </c>
      <c r="G13" s="6">
        <v>9149</v>
      </c>
    </row>
    <row r="14" spans="1:7" ht="71.25" customHeight="1">
      <c r="A14" s="8" t="s">
        <v>17</v>
      </c>
      <c r="B14" s="11" t="s">
        <v>37</v>
      </c>
      <c r="C14" s="6" t="s">
        <v>44</v>
      </c>
      <c r="D14" s="6" t="s">
        <v>14</v>
      </c>
      <c r="E14" s="17">
        <v>637920</v>
      </c>
      <c r="F14" s="6">
        <v>619200</v>
      </c>
      <c r="G14" s="6">
        <v>619200</v>
      </c>
    </row>
    <row r="15" spans="1:7" ht="42" customHeight="1">
      <c r="A15" s="8" t="s">
        <v>18</v>
      </c>
      <c r="B15" s="2" t="s">
        <v>38</v>
      </c>
      <c r="C15" s="6" t="s">
        <v>26</v>
      </c>
      <c r="D15" s="6" t="s">
        <v>14</v>
      </c>
      <c r="E15" s="18">
        <f>550+120</f>
        <v>670</v>
      </c>
      <c r="F15" s="28">
        <f>550+120</f>
        <v>670</v>
      </c>
      <c r="G15" s="28">
        <f>550+120</f>
        <v>670</v>
      </c>
    </row>
    <row r="16" spans="1:7" ht="72" customHeight="1">
      <c r="A16" s="8" t="s">
        <v>19</v>
      </c>
      <c r="B16" s="12" t="s">
        <v>40</v>
      </c>
      <c r="C16" s="6" t="s">
        <v>26</v>
      </c>
      <c r="D16" s="6" t="s">
        <v>14</v>
      </c>
      <c r="E16" s="18">
        <f>550+90+120</f>
        <v>760</v>
      </c>
      <c r="F16" s="28">
        <f>550+90+120</f>
        <v>760</v>
      </c>
      <c r="G16" s="28">
        <f>550+90+120</f>
        <v>760</v>
      </c>
    </row>
    <row r="17" spans="1:7" ht="15.75">
      <c r="A17" s="8" t="s">
        <v>20</v>
      </c>
      <c r="B17" s="9" t="s">
        <v>41</v>
      </c>
      <c r="C17" s="6" t="s">
        <v>48</v>
      </c>
      <c r="D17" s="6" t="s">
        <v>14</v>
      </c>
      <c r="E17" s="17">
        <f>8570+14000</f>
        <v>22570</v>
      </c>
      <c r="F17" s="6">
        <f>8570+14000</f>
        <v>22570</v>
      </c>
      <c r="G17" s="6">
        <f>8570+14000</f>
        <v>22570</v>
      </c>
    </row>
    <row r="18" spans="1:7" ht="31.5">
      <c r="A18" s="8" t="s">
        <v>21</v>
      </c>
      <c r="B18" s="9" t="s">
        <v>28</v>
      </c>
      <c r="C18" s="27" t="s">
        <v>49</v>
      </c>
      <c r="D18" s="6" t="s">
        <v>47</v>
      </c>
      <c r="E18" s="17">
        <v>5</v>
      </c>
      <c r="F18" s="6">
        <v>5</v>
      </c>
      <c r="G18" s="6">
        <v>5</v>
      </c>
    </row>
    <row r="19" spans="1:7" ht="15.75">
      <c r="A19" s="8" t="s">
        <v>22</v>
      </c>
      <c r="B19" s="9" t="s">
        <v>42</v>
      </c>
      <c r="C19" s="6" t="s">
        <v>45</v>
      </c>
      <c r="D19" s="6" t="s">
        <v>14</v>
      </c>
      <c r="E19" s="17">
        <v>150</v>
      </c>
      <c r="F19" s="6">
        <v>160</v>
      </c>
      <c r="G19" s="6">
        <v>170</v>
      </c>
    </row>
    <row r="20" spans="1:7" ht="15.75">
      <c r="A20" s="8" t="s">
        <v>23</v>
      </c>
      <c r="B20" s="9" t="s">
        <v>43</v>
      </c>
      <c r="C20" s="6" t="s">
        <v>45</v>
      </c>
      <c r="D20" s="6" t="s">
        <v>14</v>
      </c>
      <c r="E20" s="17">
        <f>250+500+4+600+3850</f>
        <v>5204</v>
      </c>
      <c r="F20" s="6">
        <f>250+500+4+600+4350</f>
        <v>5704</v>
      </c>
      <c r="G20" s="6">
        <f>250+500+4+600+4350</f>
        <v>5704</v>
      </c>
    </row>
    <row r="21" spans="1:7" ht="15.75">
      <c r="A21" s="8" t="s">
        <v>24</v>
      </c>
      <c r="B21" s="9" t="s">
        <v>27</v>
      </c>
      <c r="C21" s="6" t="s">
        <v>45</v>
      </c>
      <c r="D21" s="6" t="s">
        <v>14</v>
      </c>
      <c r="E21" s="17">
        <f>3000+600</f>
        <v>3600</v>
      </c>
      <c r="F21" s="6">
        <f>3000+600</f>
        <v>3600</v>
      </c>
      <c r="G21" s="6">
        <f>3000+600</f>
        <v>3600</v>
      </c>
    </row>
    <row r="22" spans="1:7" ht="15.75">
      <c r="A22" s="18">
        <v>19</v>
      </c>
      <c r="B22" s="11"/>
      <c r="C22" s="6"/>
      <c r="D22" s="6"/>
      <c r="E22" s="17"/>
      <c r="F22" s="6"/>
      <c r="G22" s="6"/>
    </row>
    <row r="23" spans="1:7" ht="15.75">
      <c r="A23" s="1" t="s">
        <v>25</v>
      </c>
      <c r="B23" s="3"/>
      <c r="C23" s="1"/>
      <c r="D23" s="1"/>
      <c r="E23" s="24"/>
      <c r="F23" s="24"/>
      <c r="G23" s="24"/>
    </row>
  </sheetData>
  <sheetProtection/>
  <mergeCells count="8">
    <mergeCell ref="A7:G7"/>
    <mergeCell ref="A1:G1"/>
    <mergeCell ref="A2:G2"/>
    <mergeCell ref="A4:A5"/>
    <mergeCell ref="B4:B5"/>
    <mergeCell ref="C4:C5"/>
    <mergeCell ref="D4:D5"/>
    <mergeCell ref="E4:G4"/>
  </mergeCells>
  <printOptions/>
  <pageMargins left="0.5905511811023623" right="0.11811023622047245" top="0.15748031496062992" bottom="0.15748031496062992" header="0" footer="0"/>
  <pageSetup fitToHeight="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2016-10-19T08:22:22Z</cp:lastPrinted>
  <dcterms:created xsi:type="dcterms:W3CDTF">2006-09-28T05:33:49Z</dcterms:created>
  <dcterms:modified xsi:type="dcterms:W3CDTF">2016-10-19T08:26:05Z</dcterms:modified>
  <cp:category/>
  <cp:version/>
  <cp:contentType/>
  <cp:contentStatus/>
</cp:coreProperties>
</file>